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fsv01\管理セキュリティ\経営企画部\Ａ-4．IR担当\B-05. ＩＲ発行物\02.ファクトブック\ファクトブック2026（2025年度実績）\"/>
    </mc:Choice>
  </mc:AlternateContent>
  <xr:revisionPtr revIDLastSave="0" documentId="13_ncr:1_{EE537A03-9422-486C-80D4-33C26BD77A55}" xr6:coauthVersionLast="47" xr6:coauthVersionMax="47" xr10:uidLastSave="{00000000-0000-0000-0000-000000000000}"/>
  <bookViews>
    <workbookView xWindow="-110" yWindow="-110" windowWidth="19420" windowHeight="12300" xr2:uid="{7F5946CD-F7B6-476C-9940-0786B474D678}"/>
  </bookViews>
  <sheets>
    <sheet name="10 years Data" sheetId="10" r:id="rId1"/>
    <sheet name="Segment 10years Data" sheetId="11" r:id="rId2"/>
    <sheet name="BS" sheetId="6" r:id="rId3"/>
    <sheet name="PL" sheetId="7" r:id="rId4"/>
  </sheets>
  <definedNames>
    <definedName name="_xlnm.Print_Area" localSheetId="0">'10 years Data'!$A$1:$L$69</definedName>
    <definedName name="_xlnm.Print_Area" localSheetId="2">BS!$A$1:$N$38</definedName>
    <definedName name="_xlnm.Print_Area" localSheetId="3">PL!$A$1:$M$46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0" l="1"/>
  <c r="I42" i="10"/>
  <c r="H42" i="10"/>
  <c r="G42" i="10"/>
  <c r="F42" i="10"/>
  <c r="E42" i="10"/>
  <c r="D42" i="10"/>
  <c r="C42" i="10"/>
  <c r="J40" i="10"/>
  <c r="I40" i="10"/>
  <c r="H40" i="10"/>
  <c r="G40" i="10"/>
  <c r="F40" i="10"/>
  <c r="E40" i="10"/>
  <c r="D40" i="10"/>
  <c r="C40" i="10"/>
  <c r="J34" i="10"/>
  <c r="I34" i="10"/>
  <c r="H34" i="10"/>
  <c r="G34" i="10"/>
  <c r="F34" i="10"/>
  <c r="E34" i="10"/>
  <c r="D34" i="10"/>
  <c r="C34" i="10"/>
  <c r="I10" i="10"/>
  <c r="H10" i="10"/>
  <c r="G10" i="10"/>
  <c r="F10" i="10"/>
  <c r="E10" i="10"/>
  <c r="D10" i="10"/>
  <c r="C10" i="10"/>
</calcChain>
</file>

<file path=xl/sharedStrings.xml><?xml version="1.0" encoding="utf-8"?>
<sst xmlns="http://schemas.openxmlformats.org/spreadsheetml/2006/main" count="286" uniqueCount="225">
  <si>
    <t>FY2016</t>
  </si>
  <si>
    <t>FY2017</t>
  </si>
  <si>
    <t>FY2018</t>
  </si>
  <si>
    <t>FY2019</t>
  </si>
  <si>
    <t>FY2020</t>
  </si>
  <si>
    <t>FY2021</t>
  </si>
  <si>
    <t>FY2022</t>
  </si>
  <si>
    <r>
      <t>B</t>
    </r>
    <r>
      <rPr>
        <b/>
        <sz val="12"/>
        <rFont val="Meiryo UI"/>
        <family val="3"/>
        <charset val="128"/>
      </rPr>
      <t>／</t>
    </r>
    <r>
      <rPr>
        <b/>
        <sz val="12"/>
        <rFont val="Times New Roman"/>
        <family val="1"/>
      </rPr>
      <t>S</t>
    </r>
    <r>
      <rPr>
        <b/>
        <sz val="12"/>
        <rFont val="Meiryo UI"/>
        <family val="3"/>
        <charset val="128"/>
      </rPr>
      <t>　１０年推移</t>
    </r>
    <rPh sb="6" eb="7">
      <t>ネン</t>
    </rPh>
    <rPh sb="7" eb="9">
      <t>スイイ</t>
    </rPh>
    <phoneticPr fontId="20"/>
  </si>
  <si>
    <t>Change of Balance sheet (10years)</t>
    <phoneticPr fontId="20"/>
  </si>
  <si>
    <r>
      <rPr>
        <sz val="10"/>
        <rFont val="Meiryo UI"/>
        <family val="3"/>
        <charset val="128"/>
      </rPr>
      <t>（単位</t>
    </r>
    <r>
      <rPr>
        <sz val="10"/>
        <rFont val="Times New Roman"/>
        <family val="1"/>
      </rPr>
      <t>:</t>
    </r>
    <r>
      <rPr>
        <sz val="10"/>
        <rFont val="Meiryo UI"/>
        <family val="3"/>
        <charset val="128"/>
      </rPr>
      <t>百万円、</t>
    </r>
    <r>
      <rPr>
        <sz val="10"/>
        <rFont val="Times New Roman"/>
        <family val="1"/>
      </rPr>
      <t>Unit: million yen</t>
    </r>
    <r>
      <rPr>
        <sz val="10"/>
        <rFont val="Meiryo UI"/>
        <family val="3"/>
        <charset val="128"/>
      </rPr>
      <t>）</t>
    </r>
    <rPh sb="1" eb="3">
      <t>タンイ</t>
    </rPh>
    <phoneticPr fontId="20"/>
  </si>
  <si>
    <r>
      <rPr>
        <b/>
        <sz val="11"/>
        <color indexed="9"/>
        <rFont val="Meiryo UI"/>
        <family val="3"/>
        <charset val="128"/>
      </rPr>
      <t>勘定科目（</t>
    </r>
    <r>
      <rPr>
        <b/>
        <sz val="11"/>
        <color indexed="9"/>
        <rFont val="Times New Roman"/>
        <family val="1"/>
      </rPr>
      <t>Account name</t>
    </r>
    <r>
      <rPr>
        <b/>
        <sz val="11"/>
        <color indexed="9"/>
        <rFont val="Meiryo UI"/>
        <family val="3"/>
        <charset val="128"/>
      </rPr>
      <t>）</t>
    </r>
    <rPh sb="3" eb="4">
      <t>モク</t>
    </rPh>
    <phoneticPr fontId="20"/>
  </si>
  <si>
    <t>FY2019</t>
    <phoneticPr fontId="20"/>
  </si>
  <si>
    <t>FY2020</t>
    <phoneticPr fontId="20"/>
  </si>
  <si>
    <t>FY2021</t>
    <phoneticPr fontId="20"/>
  </si>
  <si>
    <t>FY2022</t>
    <phoneticPr fontId="20"/>
  </si>
  <si>
    <r>
      <rPr>
        <b/>
        <sz val="10"/>
        <rFont val="Meiryo UI"/>
        <family val="3"/>
        <charset val="128"/>
      </rPr>
      <t>総資産　</t>
    </r>
    <r>
      <rPr>
        <b/>
        <sz val="10"/>
        <rFont val="Times New Roman"/>
        <family val="1"/>
      </rPr>
      <t>Total assets</t>
    </r>
    <rPh sb="0" eb="3">
      <t>ソウシサン</t>
    </rPh>
    <phoneticPr fontId="20"/>
  </si>
  <si>
    <r>
      <rPr>
        <sz val="10"/>
        <rFont val="Meiryo UI"/>
        <family val="3"/>
        <charset val="128"/>
      </rPr>
      <t>流動資産　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>urrent assets</t>
    </r>
    <rPh sb="0" eb="2">
      <t>リュウドウ</t>
    </rPh>
    <rPh sb="2" eb="4">
      <t>シサン</t>
    </rPh>
    <phoneticPr fontId="20"/>
  </si>
  <si>
    <r>
      <rPr>
        <sz val="10"/>
        <rFont val="Meiryo UI"/>
        <family val="3"/>
        <charset val="128"/>
      </rPr>
      <t>現金及び預金　</t>
    </r>
    <r>
      <rPr>
        <sz val="10"/>
        <rFont val="Times New Roman"/>
        <family val="1"/>
      </rPr>
      <t>Cash and deposits</t>
    </r>
    <rPh sb="0" eb="2">
      <t>ゲンキン</t>
    </rPh>
    <rPh sb="2" eb="3">
      <t>オヨ</t>
    </rPh>
    <rPh sb="4" eb="6">
      <t>ヨキン</t>
    </rPh>
    <phoneticPr fontId="20"/>
  </si>
  <si>
    <r>
      <rPr>
        <sz val="10"/>
        <rFont val="Meiryo UI"/>
        <family val="3"/>
        <charset val="128"/>
      </rPr>
      <t>受取手形及び売掛金　</t>
    </r>
    <r>
      <rPr>
        <sz val="10"/>
        <rFont val="Times New Roman"/>
        <family val="1"/>
      </rPr>
      <t>Notes and accounts receivable-trade</t>
    </r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0"/>
  </si>
  <si>
    <r>
      <rPr>
        <sz val="10"/>
        <rFont val="Meiryo UI"/>
        <family val="3"/>
        <charset val="128"/>
      </rPr>
      <t>棚卸資産　</t>
    </r>
    <r>
      <rPr>
        <sz val="10"/>
        <rFont val="Times New Roman"/>
        <family val="1"/>
      </rPr>
      <t>Inventories</t>
    </r>
    <rPh sb="0" eb="2">
      <t>タナオロシ</t>
    </rPh>
    <rPh sb="2" eb="4">
      <t>シサン</t>
    </rPh>
    <phoneticPr fontId="20"/>
  </si>
  <si>
    <r>
      <rPr>
        <sz val="10"/>
        <rFont val="Meiryo UI"/>
        <family val="3"/>
        <charset val="128"/>
      </rPr>
      <t>その他　</t>
    </r>
    <r>
      <rPr>
        <sz val="10"/>
        <rFont val="Times New Roman"/>
        <family val="1"/>
      </rPr>
      <t>Other</t>
    </r>
    <rPh sb="2" eb="3">
      <t>タ</t>
    </rPh>
    <phoneticPr fontId="20"/>
  </si>
  <si>
    <r>
      <rPr>
        <sz val="10"/>
        <rFont val="Meiryo UI"/>
        <family val="3"/>
        <charset val="128"/>
      </rPr>
      <t>固定資産　</t>
    </r>
    <r>
      <rPr>
        <sz val="10"/>
        <rFont val="Times New Roman"/>
        <family val="1"/>
      </rPr>
      <t>Non-current assets</t>
    </r>
    <rPh sb="0" eb="2">
      <t>コテイ</t>
    </rPh>
    <rPh sb="2" eb="4">
      <t>シサン</t>
    </rPh>
    <phoneticPr fontId="20"/>
  </si>
  <si>
    <r>
      <rPr>
        <sz val="10"/>
        <rFont val="Meiryo UI"/>
        <family val="3"/>
        <charset val="128"/>
      </rPr>
      <t>有形固定資産　</t>
    </r>
    <r>
      <rPr>
        <sz val="10"/>
        <rFont val="Times New Roman"/>
        <family val="1"/>
      </rPr>
      <t>Property, plant and equipment</t>
    </r>
    <rPh sb="0" eb="2">
      <t>ユウケイ</t>
    </rPh>
    <phoneticPr fontId="20"/>
  </si>
  <si>
    <r>
      <rPr>
        <sz val="10"/>
        <rFont val="Meiryo UI"/>
        <family val="3"/>
        <charset val="128"/>
      </rPr>
      <t>無形固定資産　</t>
    </r>
    <r>
      <rPr>
        <sz val="10"/>
        <rFont val="Times New Roman"/>
        <family val="1"/>
      </rPr>
      <t>Intangible assets</t>
    </r>
    <rPh sb="0" eb="2">
      <t>ムケイ</t>
    </rPh>
    <phoneticPr fontId="20"/>
  </si>
  <si>
    <r>
      <rPr>
        <sz val="10"/>
        <color indexed="8"/>
        <rFont val="Meiryo UI"/>
        <family val="3"/>
        <charset val="128"/>
      </rPr>
      <t>投資その他資産　</t>
    </r>
    <r>
      <rPr>
        <sz val="10"/>
        <color indexed="8"/>
        <rFont val="Times New Roman"/>
        <family val="1"/>
      </rPr>
      <t>Investments and other assets</t>
    </r>
    <phoneticPr fontId="20"/>
  </si>
  <si>
    <r>
      <rPr>
        <b/>
        <sz val="10"/>
        <rFont val="Meiryo UI"/>
        <family val="3"/>
        <charset val="128"/>
      </rPr>
      <t>負債　</t>
    </r>
    <r>
      <rPr>
        <b/>
        <sz val="10"/>
        <rFont val="Times New Roman"/>
        <family val="1"/>
      </rPr>
      <t>L</t>
    </r>
    <r>
      <rPr>
        <b/>
        <sz val="10"/>
        <rFont val="Times New Roman"/>
        <family val="1"/>
      </rPr>
      <t>iabilities</t>
    </r>
    <rPh sb="0" eb="2">
      <t>フサイ</t>
    </rPh>
    <phoneticPr fontId="20"/>
  </si>
  <si>
    <r>
      <rPr>
        <sz val="10"/>
        <rFont val="Meiryo UI"/>
        <family val="3"/>
        <charset val="128"/>
      </rPr>
      <t>流動負債　</t>
    </r>
    <r>
      <rPr>
        <sz val="10"/>
        <rFont val="Times New Roman"/>
        <family val="1"/>
      </rPr>
      <t>Current liabilities</t>
    </r>
    <rPh sb="0" eb="2">
      <t>リュウドウ</t>
    </rPh>
    <rPh sb="2" eb="4">
      <t>フサイ</t>
    </rPh>
    <phoneticPr fontId="20"/>
  </si>
  <si>
    <r>
      <rPr>
        <sz val="10"/>
        <rFont val="Meiryo UI"/>
        <family val="3"/>
        <charset val="128"/>
      </rPr>
      <t>支払手形及び買</t>
    </r>
    <r>
      <rPr>
        <sz val="10"/>
        <color indexed="8"/>
        <rFont val="Meiryo UI"/>
        <family val="3"/>
        <charset val="128"/>
      </rPr>
      <t>掛金・電子記録債務　</t>
    </r>
    <r>
      <rPr>
        <sz val="10"/>
        <color indexed="10"/>
        <rFont val="Meiryo UI"/>
        <family val="3"/>
        <charset val="128"/>
      </rPr>
      <t xml:space="preserve">
</t>
    </r>
    <r>
      <rPr>
        <sz val="10"/>
        <color indexed="8"/>
        <rFont val="Times New Roman"/>
        <family val="1"/>
      </rPr>
      <t>Notes and accounts</t>
    </r>
    <r>
      <rPr>
        <sz val="10"/>
        <rFont val="Times New Roman"/>
        <family val="1"/>
      </rPr>
      <t xml:space="preserve"> payable-trade, Electronically recorded obligations</t>
    </r>
    <rPh sb="0" eb="2">
      <t>シハライ</t>
    </rPh>
    <rPh sb="2" eb="4">
      <t>テガタ</t>
    </rPh>
    <rPh sb="4" eb="5">
      <t>オヨ</t>
    </rPh>
    <rPh sb="6" eb="9">
      <t>カイカケキン</t>
    </rPh>
    <rPh sb="10" eb="12">
      <t>デンシ</t>
    </rPh>
    <rPh sb="12" eb="14">
      <t>キロク</t>
    </rPh>
    <rPh sb="14" eb="16">
      <t>サイム</t>
    </rPh>
    <phoneticPr fontId="20"/>
  </si>
  <si>
    <r>
      <rPr>
        <sz val="10"/>
        <rFont val="Meiryo UI"/>
        <family val="3"/>
        <charset val="128"/>
      </rPr>
      <t>短期借入金　</t>
    </r>
    <r>
      <rPr>
        <sz val="10"/>
        <rFont val="Times New Roman"/>
        <family val="1"/>
      </rPr>
      <t>Short-term borrowings</t>
    </r>
    <rPh sb="0" eb="2">
      <t>タンキ</t>
    </rPh>
    <rPh sb="2" eb="4">
      <t>カリイレ</t>
    </rPh>
    <rPh sb="4" eb="5">
      <t>キン</t>
    </rPh>
    <phoneticPr fontId="20"/>
  </si>
  <si>
    <r>
      <rPr>
        <sz val="10"/>
        <rFont val="Meiryo UI"/>
        <family val="3"/>
        <charset val="128"/>
      </rPr>
      <t>１年以内返済予定の長期借入金　</t>
    </r>
    <r>
      <rPr>
        <sz val="10"/>
        <rFont val="Times New Roman"/>
        <family val="1"/>
      </rPr>
      <t>Current portion of long-term borrowings</t>
    </r>
    <rPh sb="1" eb="2">
      <t>ネン</t>
    </rPh>
    <rPh sb="2" eb="4">
      <t>イナイ</t>
    </rPh>
    <rPh sb="4" eb="6">
      <t>ヘンサイ</t>
    </rPh>
    <rPh sb="6" eb="8">
      <t>ヨテイ</t>
    </rPh>
    <rPh sb="9" eb="11">
      <t>チョウキ</t>
    </rPh>
    <rPh sb="11" eb="13">
      <t>カリイレ</t>
    </rPh>
    <rPh sb="13" eb="14">
      <t>キン</t>
    </rPh>
    <phoneticPr fontId="20"/>
  </si>
  <si>
    <r>
      <rPr>
        <sz val="10"/>
        <rFont val="Meiryo UI"/>
        <family val="3"/>
        <charset val="128"/>
      </rPr>
      <t>１年内償還予定の社債　</t>
    </r>
    <r>
      <rPr>
        <sz val="10"/>
        <rFont val="Times New Roman"/>
        <family val="1"/>
      </rPr>
      <t>Current portion of bonds payable</t>
    </r>
    <rPh sb="1" eb="3">
      <t>ネンナイ</t>
    </rPh>
    <rPh sb="2" eb="3">
      <t>ナイ</t>
    </rPh>
    <rPh sb="3" eb="5">
      <t>ショウカン</t>
    </rPh>
    <rPh sb="5" eb="7">
      <t>ヨテイ</t>
    </rPh>
    <rPh sb="8" eb="10">
      <t>シャサイ</t>
    </rPh>
    <phoneticPr fontId="20"/>
  </si>
  <si>
    <t>-</t>
  </si>
  <si>
    <r>
      <rPr>
        <sz val="10"/>
        <rFont val="Meiryo UI"/>
        <family val="3"/>
        <charset val="128"/>
      </rPr>
      <t>固定負債　</t>
    </r>
    <r>
      <rPr>
        <sz val="10"/>
        <rFont val="Times New Roman"/>
        <family val="1"/>
      </rPr>
      <t>Non-current liabilities</t>
    </r>
    <rPh sb="0" eb="2">
      <t>コテイ</t>
    </rPh>
    <rPh sb="2" eb="4">
      <t>フサイ</t>
    </rPh>
    <phoneticPr fontId="20"/>
  </si>
  <si>
    <r>
      <rPr>
        <sz val="10"/>
        <rFont val="Meiryo UI"/>
        <family val="3"/>
        <charset val="128"/>
      </rPr>
      <t>社債　</t>
    </r>
    <r>
      <rPr>
        <sz val="10"/>
        <rFont val="Times New Roman"/>
        <family val="1"/>
      </rPr>
      <t>Bonds payable</t>
    </r>
    <rPh sb="0" eb="2">
      <t>シャサイ</t>
    </rPh>
    <phoneticPr fontId="20"/>
  </si>
  <si>
    <r>
      <rPr>
        <sz val="10"/>
        <rFont val="Meiryo UI"/>
        <family val="3"/>
        <charset val="128"/>
      </rPr>
      <t>長期借入金　</t>
    </r>
    <r>
      <rPr>
        <sz val="10"/>
        <rFont val="Times New Roman"/>
        <family val="1"/>
      </rPr>
      <t>Long-term borrowings</t>
    </r>
    <rPh sb="0" eb="2">
      <t>チョウキ</t>
    </rPh>
    <rPh sb="2" eb="4">
      <t>カリイレ</t>
    </rPh>
    <rPh sb="4" eb="5">
      <t>キン</t>
    </rPh>
    <phoneticPr fontId="20"/>
  </si>
  <si>
    <r>
      <rPr>
        <b/>
        <sz val="10"/>
        <rFont val="Meiryo UI"/>
        <family val="3"/>
        <charset val="128"/>
      </rPr>
      <t>純資産　</t>
    </r>
    <r>
      <rPr>
        <b/>
        <sz val="10"/>
        <rFont val="Times New Roman"/>
        <family val="1"/>
      </rPr>
      <t>Net assets</t>
    </r>
    <rPh sb="0" eb="3">
      <t>ジュンシサン</t>
    </rPh>
    <phoneticPr fontId="20"/>
  </si>
  <si>
    <r>
      <rPr>
        <sz val="10"/>
        <rFont val="Meiryo UI"/>
        <family val="3"/>
        <charset val="128"/>
      </rPr>
      <t>株主資本　</t>
    </r>
    <r>
      <rPr>
        <sz val="10"/>
        <rFont val="Times New Roman"/>
        <family val="1"/>
      </rPr>
      <t>Shareholders' equity</t>
    </r>
    <phoneticPr fontId="20"/>
  </si>
  <si>
    <r>
      <rPr>
        <sz val="10"/>
        <rFont val="Meiryo UI"/>
        <family val="3"/>
        <charset val="128"/>
      </rPr>
      <t>その他の包括利益累計額　</t>
    </r>
    <r>
      <rPr>
        <sz val="10"/>
        <rFont val="Times New Roman"/>
        <family val="1"/>
      </rPr>
      <t>Accumulated other comprehensive income</t>
    </r>
    <phoneticPr fontId="20"/>
  </si>
  <si>
    <r>
      <rPr>
        <sz val="10"/>
        <rFont val="Meiryo UI"/>
        <family val="3"/>
        <charset val="128"/>
      </rPr>
      <t>非支配株主持分</t>
    </r>
    <r>
      <rPr>
        <sz val="10"/>
        <rFont val="Times New Roman"/>
        <family val="1"/>
      </rPr>
      <t xml:space="preserve">  Non-controlling interests</t>
    </r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0"/>
  </si>
  <si>
    <r>
      <rPr>
        <sz val="10"/>
        <rFont val="Meiryo UI"/>
        <family val="3"/>
        <charset val="128"/>
      </rPr>
      <t>有利子負債　</t>
    </r>
    <r>
      <rPr>
        <sz val="10"/>
        <rFont val="Times New Roman"/>
        <family val="1"/>
      </rPr>
      <t>Interest-bearing debt</t>
    </r>
    <rPh sb="0" eb="1">
      <t>ユウ</t>
    </rPh>
    <rPh sb="1" eb="3">
      <t>リシ</t>
    </rPh>
    <rPh sb="3" eb="5">
      <t>フサイ</t>
    </rPh>
    <phoneticPr fontId="20"/>
  </si>
  <si>
    <r>
      <rPr>
        <sz val="10"/>
        <rFont val="Meiryo UI"/>
        <family val="3"/>
        <charset val="128"/>
      </rPr>
      <t>有利子負債依存度（％）　　</t>
    </r>
    <r>
      <rPr>
        <sz val="10"/>
        <rFont val="Times New Roman"/>
        <family val="1"/>
      </rPr>
      <t>Ratio of interest-bearing debt to total assets</t>
    </r>
    <r>
      <rPr>
        <sz val="10"/>
        <rFont val="Meiryo UI"/>
        <family val="3"/>
        <charset val="128"/>
      </rPr>
      <t>（％）</t>
    </r>
    <rPh sb="0" eb="5">
      <t>ユウリシフサイ</t>
    </rPh>
    <rPh sb="5" eb="8">
      <t>イゾンド</t>
    </rPh>
    <phoneticPr fontId="20"/>
  </si>
  <si>
    <r>
      <rPr>
        <sz val="10"/>
        <rFont val="Meiryo UI"/>
        <family val="3"/>
        <charset val="128"/>
      </rPr>
      <t>ＢＰＳ（円）　</t>
    </r>
    <r>
      <rPr>
        <sz val="10"/>
        <rFont val="Times New Roman"/>
        <family val="1"/>
      </rPr>
      <t>Book-value per share (yen)</t>
    </r>
    <rPh sb="4" eb="5">
      <t>エン</t>
    </rPh>
    <phoneticPr fontId="20"/>
  </si>
  <si>
    <r>
      <rPr>
        <b/>
        <sz val="12"/>
        <rFont val="Meiryo UI"/>
        <family val="3"/>
        <charset val="128"/>
      </rPr>
      <t>Ｐ／Ｌ　１０年推移</t>
    </r>
    <phoneticPr fontId="20"/>
  </si>
  <si>
    <t>Change of Statements of Income (10years)</t>
    <phoneticPr fontId="20"/>
  </si>
  <si>
    <r>
      <t>(</t>
    </r>
    <r>
      <rPr>
        <sz val="11"/>
        <rFont val="Meiryo UI"/>
        <family val="3"/>
        <charset val="128"/>
      </rPr>
      <t>単位</t>
    </r>
    <r>
      <rPr>
        <sz val="11"/>
        <rFont val="Times New Roman"/>
        <family val="1"/>
      </rPr>
      <t>:</t>
    </r>
    <r>
      <rPr>
        <sz val="11"/>
        <rFont val="Meiryo UI"/>
        <family val="3"/>
        <charset val="128"/>
      </rPr>
      <t>百万円、</t>
    </r>
    <r>
      <rPr>
        <sz val="11"/>
        <rFont val="Times New Roman"/>
        <family val="1"/>
      </rPr>
      <t>Unit: million yen)</t>
    </r>
    <rPh sb="1" eb="3">
      <t>タンイ</t>
    </rPh>
    <phoneticPr fontId="20"/>
  </si>
  <si>
    <r>
      <rPr>
        <b/>
        <sz val="11"/>
        <color indexed="9"/>
        <rFont val="Meiryo UI"/>
        <family val="3"/>
        <charset val="128"/>
      </rPr>
      <t>勘定科目（</t>
    </r>
    <r>
      <rPr>
        <b/>
        <sz val="11"/>
        <color indexed="9"/>
        <rFont val="Times New Roman"/>
        <family val="1"/>
      </rPr>
      <t>Account name</t>
    </r>
    <r>
      <rPr>
        <b/>
        <sz val="11"/>
        <color indexed="9"/>
        <rFont val="Meiryo UI"/>
        <family val="3"/>
        <charset val="128"/>
      </rPr>
      <t>）</t>
    </r>
    <phoneticPr fontId="20"/>
  </si>
  <si>
    <r>
      <rPr>
        <b/>
        <sz val="10"/>
        <color indexed="8"/>
        <rFont val="Meiryo UI"/>
        <family val="3"/>
        <charset val="128"/>
      </rPr>
      <t>売上高計　</t>
    </r>
    <r>
      <rPr>
        <b/>
        <sz val="10"/>
        <color indexed="8"/>
        <rFont val="Times New Roman"/>
        <family val="1"/>
      </rPr>
      <t>Net sales</t>
    </r>
    <phoneticPr fontId="20"/>
  </si>
  <si>
    <r>
      <t>(</t>
    </r>
    <r>
      <rPr>
        <sz val="10"/>
        <color indexed="8"/>
        <rFont val="Meiryo UI"/>
        <family val="3"/>
        <charset val="128"/>
      </rPr>
      <t>前期比</t>
    </r>
    <r>
      <rPr>
        <sz val="10"/>
        <color indexed="8"/>
        <rFont val="Times New Roman"/>
        <family val="1"/>
      </rPr>
      <t xml:space="preserve">  Prior-year comparison )</t>
    </r>
    <rPh sb="1" eb="4">
      <t>ゼンキヒ</t>
    </rPh>
    <phoneticPr fontId="20"/>
  </si>
  <si>
    <t>-</t>
    <phoneticPr fontId="20"/>
  </si>
  <si>
    <r>
      <rPr>
        <b/>
        <sz val="10"/>
        <color indexed="8"/>
        <rFont val="Meiryo UI"/>
        <family val="3"/>
        <charset val="128"/>
      </rPr>
      <t>売上総利益　</t>
    </r>
    <r>
      <rPr>
        <b/>
        <sz val="10"/>
        <color indexed="8"/>
        <rFont val="Times New Roman"/>
        <family val="1"/>
      </rPr>
      <t>Gross profit</t>
    </r>
    <phoneticPr fontId="20"/>
  </si>
  <si>
    <r>
      <t>(</t>
    </r>
    <r>
      <rPr>
        <sz val="10"/>
        <color indexed="8"/>
        <rFont val="Meiryo UI"/>
        <family val="3"/>
        <charset val="128"/>
      </rPr>
      <t>前期比</t>
    </r>
    <r>
      <rPr>
        <sz val="10"/>
        <color indexed="8"/>
        <rFont val="Times New Roman"/>
        <family val="1"/>
      </rPr>
      <t xml:space="preserve">  Prior-year comparison )</t>
    </r>
    <phoneticPr fontId="20"/>
  </si>
  <si>
    <r>
      <rPr>
        <sz val="10"/>
        <color indexed="8"/>
        <rFont val="Meiryo UI"/>
        <family val="3"/>
        <charset val="128"/>
      </rPr>
      <t>（売総率　</t>
    </r>
    <r>
      <rPr>
        <sz val="10"/>
        <color indexed="8"/>
        <rFont val="Times New Roman"/>
        <family val="1"/>
      </rPr>
      <t>Ratio of gross profit to sales</t>
    </r>
    <r>
      <rPr>
        <sz val="10"/>
        <color indexed="8"/>
        <rFont val="Meiryo UI"/>
        <family val="3"/>
        <charset val="128"/>
      </rPr>
      <t>）</t>
    </r>
    <r>
      <rPr>
        <sz val="10"/>
        <color indexed="8"/>
        <rFont val="Times New Roman"/>
        <family val="1"/>
      </rPr>
      <t xml:space="preserve"> </t>
    </r>
    <rPh sb="1" eb="3">
      <t>ウリソウ</t>
    </rPh>
    <rPh sb="3" eb="4">
      <t>リツ</t>
    </rPh>
    <phoneticPr fontId="20"/>
  </si>
  <si>
    <r>
      <rPr>
        <b/>
        <sz val="10"/>
        <color indexed="8"/>
        <rFont val="Meiryo UI"/>
        <family val="3"/>
        <charset val="128"/>
      </rPr>
      <t>販売費･一般管理費計　</t>
    </r>
    <r>
      <rPr>
        <b/>
        <sz val="10"/>
        <color indexed="8"/>
        <rFont val="Times New Roman"/>
        <family val="1"/>
      </rPr>
      <t>Selling, general and administrative expenses</t>
    </r>
    <phoneticPr fontId="20"/>
  </si>
  <si>
    <r>
      <rPr>
        <sz val="10"/>
        <color indexed="8"/>
        <rFont val="Meiryo UI"/>
        <family val="3"/>
        <charset val="128"/>
      </rPr>
      <t>運搬諸掛　</t>
    </r>
    <r>
      <rPr>
        <sz val="10"/>
        <color indexed="8"/>
        <rFont val="Times New Roman"/>
        <family val="1"/>
      </rPr>
      <t>Transportation costs</t>
    </r>
    <phoneticPr fontId="20"/>
  </si>
  <si>
    <r>
      <rPr>
        <sz val="10"/>
        <color indexed="8"/>
        <rFont val="Meiryo UI"/>
        <family val="3"/>
        <charset val="128"/>
      </rPr>
      <t>賃借料　</t>
    </r>
    <r>
      <rPr>
        <sz val="10"/>
        <color indexed="8"/>
        <rFont val="Times New Roman"/>
        <family val="1"/>
      </rPr>
      <t>Rent expenses</t>
    </r>
    <phoneticPr fontId="20"/>
  </si>
  <si>
    <r>
      <rPr>
        <sz val="10"/>
        <color indexed="8"/>
        <rFont val="Meiryo UI"/>
        <family val="3"/>
        <charset val="128"/>
      </rPr>
      <t>その他　</t>
    </r>
    <r>
      <rPr>
        <sz val="10"/>
        <color indexed="8"/>
        <rFont val="Times New Roman"/>
        <family val="1"/>
      </rPr>
      <t>Other</t>
    </r>
    <phoneticPr fontId="20"/>
  </si>
  <si>
    <r>
      <rPr>
        <b/>
        <sz val="10"/>
        <color indexed="8"/>
        <rFont val="Meiryo UI"/>
        <family val="3"/>
        <charset val="128"/>
      </rPr>
      <t>営業利益　</t>
    </r>
    <r>
      <rPr>
        <b/>
        <sz val="10"/>
        <color indexed="8"/>
        <rFont val="Times New Roman"/>
        <family val="1"/>
      </rPr>
      <t>Operating profit</t>
    </r>
    <phoneticPr fontId="20"/>
  </si>
  <si>
    <r>
      <rPr>
        <sz val="10"/>
        <color indexed="8"/>
        <rFont val="Meiryo UI"/>
        <family val="3"/>
        <charset val="128"/>
      </rPr>
      <t>（営業利益率　</t>
    </r>
    <r>
      <rPr>
        <sz val="10"/>
        <color indexed="8"/>
        <rFont val="Times New Roman"/>
        <family val="1"/>
      </rPr>
      <t>Ratio of operating profit to sales</t>
    </r>
    <r>
      <rPr>
        <sz val="10"/>
        <color indexed="8"/>
        <rFont val="Meiryo UI"/>
        <family val="3"/>
        <charset val="128"/>
      </rPr>
      <t>）</t>
    </r>
    <rPh sb="1" eb="3">
      <t>エイギョウ</t>
    </rPh>
    <rPh sb="3" eb="5">
      <t>リエキ</t>
    </rPh>
    <rPh sb="5" eb="6">
      <t>リツ</t>
    </rPh>
    <phoneticPr fontId="20"/>
  </si>
  <si>
    <r>
      <rPr>
        <sz val="10"/>
        <color indexed="8"/>
        <rFont val="Meiryo UI"/>
        <family val="3"/>
        <charset val="128"/>
      </rPr>
      <t>営業外損益　</t>
    </r>
    <r>
      <rPr>
        <sz val="10"/>
        <color indexed="8"/>
        <rFont val="Times New Roman"/>
        <family val="1"/>
      </rPr>
      <t>Non-operating income (loss)</t>
    </r>
    <phoneticPr fontId="20"/>
  </si>
  <si>
    <r>
      <rPr>
        <sz val="10"/>
        <color indexed="8"/>
        <rFont val="Meiryo UI"/>
        <family val="3"/>
        <charset val="128"/>
      </rPr>
      <t>持分法投資損益</t>
    </r>
    <r>
      <rPr>
        <sz val="10"/>
        <color indexed="8"/>
        <rFont val="Times New Roman"/>
        <family val="1"/>
      </rPr>
      <t xml:space="preserve">  Share of profit of entities accounted for using equity method </t>
    </r>
    <phoneticPr fontId="20"/>
  </si>
  <si>
    <r>
      <rPr>
        <sz val="10"/>
        <color indexed="8"/>
        <rFont val="Meiryo UI"/>
        <family val="3"/>
        <charset val="128"/>
      </rPr>
      <t>その他　</t>
    </r>
    <r>
      <rPr>
        <sz val="10"/>
        <color indexed="8"/>
        <rFont val="Times New Roman"/>
        <family val="1"/>
      </rPr>
      <t>Other</t>
    </r>
    <rPh sb="2" eb="3">
      <t>タ</t>
    </rPh>
    <phoneticPr fontId="20"/>
  </si>
  <si>
    <r>
      <rPr>
        <b/>
        <sz val="10"/>
        <color indexed="8"/>
        <rFont val="Meiryo UI"/>
        <family val="3"/>
        <charset val="128"/>
      </rPr>
      <t>経常利益</t>
    </r>
    <r>
      <rPr>
        <b/>
        <sz val="10"/>
        <color indexed="8"/>
        <rFont val="Times New Roman"/>
        <family val="1"/>
      </rPr>
      <t xml:space="preserve">  Ordinary profit</t>
    </r>
    <phoneticPr fontId="20"/>
  </si>
  <si>
    <r>
      <rPr>
        <sz val="10"/>
        <color indexed="8"/>
        <rFont val="Meiryo UI"/>
        <family val="3"/>
        <charset val="128"/>
      </rPr>
      <t>（経常利益率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Meiryo UI"/>
        <family val="3"/>
        <charset val="128"/>
      </rPr>
      <t>　</t>
    </r>
    <r>
      <rPr>
        <sz val="10"/>
        <color indexed="8"/>
        <rFont val="Times New Roman"/>
        <family val="1"/>
      </rPr>
      <t>Ratio of ordinary profit to sales</t>
    </r>
    <r>
      <rPr>
        <sz val="10"/>
        <color indexed="8"/>
        <rFont val="Meiryo UI"/>
        <family val="3"/>
        <charset val="128"/>
      </rPr>
      <t>）</t>
    </r>
    <rPh sb="1" eb="3">
      <t>ケイジョウ</t>
    </rPh>
    <rPh sb="3" eb="5">
      <t>リエキ</t>
    </rPh>
    <rPh sb="5" eb="6">
      <t>リツ</t>
    </rPh>
    <phoneticPr fontId="20"/>
  </si>
  <si>
    <r>
      <rPr>
        <sz val="10"/>
        <color indexed="8"/>
        <rFont val="Meiryo UI"/>
        <family val="3"/>
        <charset val="128"/>
      </rPr>
      <t>特別利益</t>
    </r>
    <r>
      <rPr>
        <sz val="10"/>
        <color indexed="8"/>
        <rFont val="Times New Roman"/>
        <family val="1"/>
      </rPr>
      <t xml:space="preserve">   Extraordinary income</t>
    </r>
    <phoneticPr fontId="20"/>
  </si>
  <si>
    <r>
      <rPr>
        <sz val="10"/>
        <color indexed="8"/>
        <rFont val="Meiryo UI"/>
        <family val="3"/>
        <charset val="128"/>
      </rPr>
      <t>特別損失</t>
    </r>
    <r>
      <rPr>
        <sz val="10"/>
        <color indexed="8"/>
        <rFont val="Times New Roman"/>
        <family val="1"/>
      </rPr>
      <t xml:space="preserve">   Extraordinary losses</t>
    </r>
    <phoneticPr fontId="20"/>
  </si>
  <si>
    <r>
      <rPr>
        <b/>
        <sz val="10"/>
        <color indexed="8"/>
        <rFont val="Meiryo UI"/>
        <family val="3"/>
        <charset val="128"/>
      </rPr>
      <t>税金調整前当期純利益</t>
    </r>
    <r>
      <rPr>
        <b/>
        <sz val="10"/>
        <color indexed="8"/>
        <rFont val="Times New Roman"/>
        <family val="1"/>
      </rPr>
      <t xml:space="preserve">  Profit before income taxes </t>
    </r>
    <phoneticPr fontId="20"/>
  </si>
  <si>
    <r>
      <rPr>
        <sz val="10"/>
        <color indexed="8"/>
        <rFont val="Meiryo UI"/>
        <family val="3"/>
        <charset val="128"/>
      </rPr>
      <t>法人税等</t>
    </r>
    <r>
      <rPr>
        <sz val="10"/>
        <color indexed="8"/>
        <rFont val="Times New Roman"/>
        <family val="1"/>
      </rPr>
      <t>:  Income taxes</t>
    </r>
    <phoneticPr fontId="20"/>
  </si>
  <si>
    <r>
      <rPr>
        <sz val="10"/>
        <color indexed="8"/>
        <rFont val="Meiryo UI"/>
        <family val="3"/>
        <charset val="128"/>
      </rPr>
      <t>税率</t>
    </r>
    <r>
      <rPr>
        <sz val="10"/>
        <color indexed="8"/>
        <rFont val="Times New Roman"/>
        <family val="1"/>
      </rPr>
      <t xml:space="preserve">  Tax rate</t>
    </r>
    <rPh sb="0" eb="2">
      <t>ゼイリツ</t>
    </rPh>
    <phoneticPr fontId="20"/>
  </si>
  <si>
    <r>
      <rPr>
        <sz val="10"/>
        <color indexed="8"/>
        <rFont val="Meiryo UI"/>
        <family val="3"/>
        <charset val="128"/>
      </rPr>
      <t>非支配株主に帰属する当期純利益　</t>
    </r>
    <r>
      <rPr>
        <sz val="10"/>
        <color indexed="8"/>
        <rFont val="Times New Roman"/>
        <family val="1"/>
      </rPr>
      <t>Profit attributable to non-controlling interests</t>
    </r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0"/>
  </si>
  <si>
    <r>
      <rPr>
        <b/>
        <sz val="10"/>
        <color indexed="8"/>
        <rFont val="Meiryo UI"/>
        <family val="3"/>
        <charset val="128"/>
      </rPr>
      <t>親会社株主に帰属する当期純利益</t>
    </r>
    <r>
      <rPr>
        <b/>
        <sz val="10"/>
        <color indexed="8"/>
        <rFont val="Times New Roman"/>
        <family val="1"/>
      </rPr>
      <t xml:space="preserve"> Profit attributable to owners of parent</t>
    </r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0"/>
  </si>
  <si>
    <r>
      <rPr>
        <sz val="10"/>
        <color indexed="8"/>
        <rFont val="Meiryo UI"/>
        <family val="3"/>
        <charset val="128"/>
      </rPr>
      <t>（純利益率</t>
    </r>
    <r>
      <rPr>
        <sz val="10"/>
        <color indexed="8"/>
        <rFont val="Times New Roman"/>
        <family val="1"/>
      </rPr>
      <t xml:space="preserve">  Ratio of profit to sales</t>
    </r>
    <r>
      <rPr>
        <sz val="10"/>
        <color indexed="8"/>
        <rFont val="Meiryo UI"/>
        <family val="3"/>
        <charset val="128"/>
      </rPr>
      <t>）</t>
    </r>
    <rPh sb="1" eb="4">
      <t>ジュンリエキ</t>
    </rPh>
    <rPh sb="4" eb="5">
      <t>リツ</t>
    </rPh>
    <phoneticPr fontId="20"/>
  </si>
  <si>
    <r>
      <t>0.84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</si>
  <si>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0.73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</si>
  <si>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0.64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</si>
  <si>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0.55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</si>
  <si>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0.23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</si>
  <si>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0.30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</si>
  <si>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0.35</t>
    </r>
    <r>
      <rPr>
        <sz val="10"/>
        <color theme="1"/>
        <rFont val="游ゴシック"/>
        <family val="3"/>
        <charset val="128"/>
      </rPr>
      <t>倍</t>
    </r>
    <phoneticPr fontId="2"/>
  </si>
  <si>
    <r>
      <t>1.18</t>
    </r>
    <r>
      <rPr>
        <sz val="10"/>
        <color theme="1"/>
        <rFont val="游ゴシック"/>
        <family val="3"/>
        <charset val="128"/>
      </rPr>
      <t>倍</t>
    </r>
    <phoneticPr fontId="2"/>
  </si>
  <si>
    <r>
      <t>1.25</t>
    </r>
    <r>
      <rPr>
        <sz val="10"/>
        <color theme="1"/>
        <rFont val="游ゴシック"/>
        <family val="3"/>
        <charset val="128"/>
      </rPr>
      <t>倍</t>
    </r>
    <phoneticPr fontId="2"/>
  </si>
  <si>
    <r>
      <t>1.05</t>
    </r>
    <r>
      <rPr>
        <sz val="10"/>
        <color theme="1"/>
        <rFont val="游ゴシック"/>
        <family val="3"/>
        <charset val="128"/>
      </rPr>
      <t>倍</t>
    </r>
    <phoneticPr fontId="2"/>
  </si>
  <si>
    <r>
      <t>0.97</t>
    </r>
    <r>
      <rPr>
        <sz val="10"/>
        <color theme="1"/>
        <rFont val="游ゴシック"/>
        <family val="3"/>
        <charset val="128"/>
      </rPr>
      <t>倍</t>
    </r>
    <phoneticPr fontId="2"/>
  </si>
  <si>
    <r>
      <t>1.10</t>
    </r>
    <r>
      <rPr>
        <sz val="10"/>
        <color theme="1"/>
        <rFont val="游ゴシック"/>
        <family val="3"/>
        <charset val="128"/>
      </rPr>
      <t>倍</t>
    </r>
    <phoneticPr fontId="2"/>
  </si>
  <si>
    <r>
      <t>9.63</t>
    </r>
    <r>
      <rPr>
        <sz val="10"/>
        <color theme="1"/>
        <rFont val="游ゴシック"/>
        <family val="3"/>
        <charset val="128"/>
      </rPr>
      <t>倍</t>
    </r>
    <phoneticPr fontId="2"/>
  </si>
  <si>
    <r>
      <t>11.00</t>
    </r>
    <r>
      <rPr>
        <sz val="10"/>
        <color theme="1"/>
        <rFont val="游ゴシック"/>
        <family val="3"/>
        <charset val="128"/>
      </rPr>
      <t>倍</t>
    </r>
    <phoneticPr fontId="2"/>
  </si>
  <si>
    <r>
      <t>9.10</t>
    </r>
    <r>
      <rPr>
        <sz val="10"/>
        <color theme="1"/>
        <rFont val="游ゴシック"/>
        <family val="3"/>
        <charset val="128"/>
      </rPr>
      <t>倍</t>
    </r>
    <phoneticPr fontId="2"/>
  </si>
  <si>
    <r>
      <t>8.46</t>
    </r>
    <r>
      <rPr>
        <sz val="10"/>
        <color theme="1"/>
        <rFont val="游ゴシック"/>
        <family val="3"/>
        <charset val="128"/>
      </rPr>
      <t>倍</t>
    </r>
    <phoneticPr fontId="2"/>
  </si>
  <si>
    <r>
      <t>9.92</t>
    </r>
    <r>
      <rPr>
        <sz val="10"/>
        <color theme="1"/>
        <rFont val="游ゴシック"/>
        <family val="3"/>
        <charset val="128"/>
      </rPr>
      <t>倍</t>
    </r>
    <phoneticPr fontId="2"/>
  </si>
  <si>
    <r>
      <t>10.40</t>
    </r>
    <r>
      <rPr>
        <sz val="10"/>
        <color theme="1"/>
        <rFont val="游ゴシック"/>
        <family val="3"/>
        <charset val="128"/>
      </rPr>
      <t>倍</t>
    </r>
    <phoneticPr fontId="2"/>
  </si>
  <si>
    <r>
      <rPr>
        <sz val="10"/>
        <color theme="1"/>
        <rFont val="Times New Roman"/>
        <family val="3"/>
      </rPr>
      <t>PER</t>
    </r>
    <r>
      <rPr>
        <sz val="10"/>
        <color theme="1"/>
        <rFont val="Meiryo UI"/>
        <family val="3"/>
        <charset val="128"/>
      </rPr>
      <t>：株価収益率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倍</t>
    </r>
    <r>
      <rPr>
        <sz val="10"/>
        <color theme="1"/>
        <rFont val="Times New Roman"/>
        <family val="1"/>
      </rPr>
      <t>)</t>
    </r>
    <rPh sb="4" eb="6">
      <t>カブカ</t>
    </rPh>
    <rPh sb="6" eb="8">
      <t>シュウエキ</t>
    </rPh>
    <rPh sb="8" eb="9">
      <t>リツ</t>
    </rPh>
    <phoneticPr fontId="2"/>
  </si>
  <si>
    <r>
      <t>PBR</t>
    </r>
    <r>
      <rPr>
        <sz val="10"/>
        <color theme="1"/>
        <rFont val="Meiryo UI"/>
        <family val="3"/>
        <charset val="128"/>
      </rPr>
      <t>：株価純資産倍率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倍</t>
    </r>
    <r>
      <rPr>
        <sz val="10"/>
        <color theme="1"/>
        <rFont val="Times New Roman"/>
        <family val="1"/>
      </rPr>
      <t>)</t>
    </r>
    <rPh sb="4" eb="6">
      <t>カブカ</t>
    </rPh>
    <rPh sb="6" eb="9">
      <t>ジュンシサン</t>
    </rPh>
    <rPh sb="9" eb="10">
      <t>バイ</t>
    </rPh>
    <rPh sb="10" eb="11">
      <t>リツ</t>
    </rPh>
    <rPh sb="12" eb="13">
      <t>バイ</t>
    </rPh>
    <phoneticPr fontId="2"/>
  </si>
  <si>
    <r>
      <rPr>
        <sz val="10"/>
        <color theme="1"/>
        <rFont val="游ゴシック"/>
        <family val="3"/>
        <charset val="128"/>
      </rPr>
      <t>－</t>
    </r>
    <phoneticPr fontId="2"/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</si>
  <si>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2,900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</si>
  <si>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3,181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</si>
  <si>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3,388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</si>
  <si>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3,802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</si>
  <si>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4,397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</si>
  <si>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4,446</t>
    </r>
  </si>
  <si>
    <r>
      <rPr>
        <sz val="10"/>
        <color rgb="FFFF0000"/>
        <rFont val="游ゴシック"/>
        <family val="3"/>
        <charset val="128"/>
      </rPr>
      <t>△</t>
    </r>
    <r>
      <rPr>
        <sz val="10"/>
        <color rgb="FFFF0000"/>
        <rFont val="Times New Roman"/>
        <family val="1"/>
      </rPr>
      <t>5,428</t>
    </r>
  </si>
  <si>
    <r>
      <rPr>
        <sz val="10"/>
        <color theme="1"/>
        <rFont val="Meiryo UI"/>
        <family val="3"/>
        <charset val="128"/>
      </rPr>
      <t xml:space="preserve">販管費及び一般管理費
</t>
    </r>
    <r>
      <rPr>
        <sz val="10"/>
        <color theme="1"/>
        <rFont val="Times New Roman"/>
        <family val="1"/>
      </rPr>
      <t>Selling, general and administrative expenses</t>
    </r>
    <rPh sb="0" eb="3">
      <t>ハンカンヒ</t>
    </rPh>
    <rPh sb="3" eb="4">
      <t>オヨ</t>
    </rPh>
    <rPh sb="5" eb="7">
      <t>イッパン</t>
    </rPh>
    <rPh sb="7" eb="10">
      <t>カンリヒ</t>
    </rPh>
    <phoneticPr fontId="2"/>
  </si>
  <si>
    <r>
      <rPr>
        <sz val="10"/>
        <color theme="1"/>
        <rFont val="Meiryo UI"/>
        <family val="3"/>
        <charset val="128"/>
      </rPr>
      <t>親会社株主に帰属する当期純利益</t>
    </r>
    <r>
      <rPr>
        <sz val="10"/>
        <color theme="1"/>
        <rFont val="Times New Roman"/>
        <family val="1"/>
      </rPr>
      <t xml:space="preserve">
Profit attributable to owners of parent</t>
    </r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</si>
  <si>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r>
      <rPr>
        <sz val="10"/>
        <color theme="1"/>
        <rFont val="Meiryo UI"/>
        <family val="3"/>
        <charset val="128"/>
      </rPr>
      <t>財務キャッシュ・フロー</t>
    </r>
    <r>
      <rPr>
        <sz val="10"/>
        <color theme="1"/>
        <rFont val="Times New Roman"/>
        <family val="1"/>
      </rPr>
      <t xml:space="preserve">
Cash flows from financing activities</t>
    </r>
    <rPh sb="0" eb="2">
      <t>ザイム</t>
    </rPh>
    <phoneticPr fontId="2"/>
  </si>
  <si>
    <r>
      <rPr>
        <sz val="10"/>
        <color theme="1"/>
        <rFont val="Meiryo UI"/>
        <family val="3"/>
        <charset val="128"/>
      </rPr>
      <t>現金及び現金同等物期末残高</t>
    </r>
    <r>
      <rPr>
        <sz val="10"/>
        <color theme="1"/>
        <rFont val="Times New Roman"/>
        <family val="1"/>
      </rPr>
      <t xml:space="preserve">
Cash and cash equivalents at end of period</t>
    </r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キマツ</t>
    </rPh>
    <rPh sb="11" eb="13">
      <t>ザンダカ</t>
    </rPh>
    <phoneticPr fontId="2"/>
  </si>
  <si>
    <r>
      <t xml:space="preserve">営業キャッシュ・フロー
</t>
    </r>
    <r>
      <rPr>
        <sz val="10"/>
        <color theme="1"/>
        <rFont val="Times New Roman"/>
        <family val="1"/>
      </rPr>
      <t>Cash flows from operating activities</t>
    </r>
    <rPh sb="0" eb="2">
      <t>エイギョウ</t>
    </rPh>
    <phoneticPr fontId="2"/>
  </si>
  <si>
    <r>
      <t xml:space="preserve">投資キャッシュ・フロー
</t>
    </r>
    <r>
      <rPr>
        <sz val="10"/>
        <color theme="1"/>
        <rFont val="Times New Roman"/>
        <family val="1"/>
      </rPr>
      <t>Cash flows from investing activities</t>
    </r>
    <rPh sb="0" eb="2">
      <t>トウシ</t>
    </rPh>
    <phoneticPr fontId="2"/>
  </si>
  <si>
    <r>
      <rPr>
        <sz val="10"/>
        <color theme="1"/>
        <rFont val="Meiryo UI"/>
        <family val="3"/>
        <charset val="128"/>
      </rPr>
      <t>有利子負債依存度</t>
    </r>
    <r>
      <rPr>
        <sz val="10"/>
        <color theme="1"/>
        <rFont val="Times New Roman"/>
        <family val="1"/>
      </rPr>
      <t>(%)</t>
    </r>
    <r>
      <rPr>
        <sz val="10"/>
        <color theme="1"/>
        <rFont val="Times New Roman"/>
        <family val="3"/>
        <charset val="128"/>
      </rPr>
      <t xml:space="preserve"> 
Ratio of interest-bearing debt to total assets</t>
    </r>
    <rPh sb="0" eb="1">
      <t>ユウ</t>
    </rPh>
    <rPh sb="1" eb="3">
      <t>リシ</t>
    </rPh>
    <rPh sb="3" eb="5">
      <t>フサイ</t>
    </rPh>
    <rPh sb="5" eb="8">
      <t>イゾンド</t>
    </rPh>
    <phoneticPr fontId="2"/>
  </si>
  <si>
    <r>
      <rPr>
        <sz val="10"/>
        <color theme="1"/>
        <rFont val="Meiryo UI"/>
        <family val="3"/>
        <charset val="128"/>
      </rPr>
      <t>市況要因を除く営業利益</t>
    </r>
    <r>
      <rPr>
        <sz val="10"/>
        <color theme="1"/>
        <rFont val="Times New Roman"/>
        <family val="1"/>
      </rPr>
      <t xml:space="preserve">
Operating profit excluding impact of LPG import price fluctuation</t>
    </r>
    <rPh sb="0" eb="2">
      <t>シキョウ</t>
    </rPh>
    <rPh sb="2" eb="4">
      <t>ヨウイン</t>
    </rPh>
    <rPh sb="5" eb="6">
      <t>ノゾ</t>
    </rPh>
    <rPh sb="7" eb="9">
      <t>エイギョウ</t>
    </rPh>
    <rPh sb="9" eb="11">
      <t>リエキ</t>
    </rPh>
    <phoneticPr fontId="2"/>
  </si>
  <si>
    <r>
      <rPr>
        <b/>
        <sz val="10"/>
        <color theme="1"/>
        <rFont val="Meiryo UI"/>
        <family val="3"/>
        <charset val="128"/>
      </rPr>
      <t>売上高</t>
    </r>
    <r>
      <rPr>
        <b/>
        <sz val="10"/>
        <color theme="1"/>
        <rFont val="Times New Roman"/>
        <family val="1"/>
      </rPr>
      <t xml:space="preserve"> Net Sales</t>
    </r>
    <rPh sb="0" eb="2">
      <t>ウリアゲ</t>
    </rPh>
    <rPh sb="2" eb="3">
      <t>ダカ</t>
    </rPh>
    <phoneticPr fontId="2"/>
  </si>
  <si>
    <r>
      <rPr>
        <b/>
        <sz val="10"/>
        <color theme="1"/>
        <rFont val="Meiryo UI"/>
        <family val="3"/>
        <charset val="128"/>
      </rPr>
      <t>営業利益</t>
    </r>
    <r>
      <rPr>
        <b/>
        <sz val="10"/>
        <color theme="1"/>
        <rFont val="Times New Roman"/>
        <family val="1"/>
      </rPr>
      <t xml:space="preserve"> Operating Income</t>
    </r>
    <rPh sb="0" eb="2">
      <t>エイギョウ</t>
    </rPh>
    <rPh sb="2" eb="4">
      <t>リエキ</t>
    </rPh>
    <phoneticPr fontId="2"/>
  </si>
  <si>
    <r>
      <rPr>
        <sz val="10"/>
        <color theme="1"/>
        <rFont val="Meiryo UI"/>
        <family val="3"/>
        <charset val="128"/>
      </rPr>
      <t>マテリアル事業</t>
    </r>
    <r>
      <rPr>
        <sz val="10"/>
        <color theme="1"/>
        <rFont val="Times New Roman"/>
        <family val="1"/>
      </rPr>
      <t xml:space="preserve">
Materials</t>
    </r>
    <rPh sb="5" eb="7">
      <t>ジギョウ</t>
    </rPh>
    <phoneticPr fontId="2"/>
  </si>
  <si>
    <r>
      <rPr>
        <sz val="10"/>
        <color theme="1"/>
        <rFont val="Meiryo UI"/>
        <family val="3"/>
        <charset val="128"/>
      </rPr>
      <t>自然産業事業</t>
    </r>
    <r>
      <rPr>
        <sz val="10"/>
        <color theme="1"/>
        <rFont val="Times New Roman"/>
        <family val="1"/>
      </rPr>
      <t xml:space="preserve">
Agri-bio &amp; Foods</t>
    </r>
    <rPh sb="0" eb="2">
      <t>シゼン</t>
    </rPh>
    <rPh sb="2" eb="4">
      <t>サンギョウ</t>
    </rPh>
    <rPh sb="4" eb="6">
      <t>ジギョウ</t>
    </rPh>
    <phoneticPr fontId="2"/>
  </si>
  <si>
    <r>
      <rPr>
        <sz val="10"/>
        <color theme="1"/>
        <rFont val="Meiryo UI"/>
        <family val="3"/>
        <charset val="128"/>
      </rPr>
      <t>その他事業</t>
    </r>
    <r>
      <rPr>
        <sz val="10"/>
        <color theme="1"/>
        <rFont val="Times New Roman"/>
        <family val="1"/>
      </rPr>
      <t xml:space="preserve">
Others</t>
    </r>
    <rPh sb="2" eb="3">
      <t>タ</t>
    </rPh>
    <rPh sb="3" eb="5">
      <t>ジギョウ</t>
    </rPh>
    <phoneticPr fontId="2"/>
  </si>
  <si>
    <r>
      <rPr>
        <sz val="10"/>
        <color theme="1"/>
        <rFont val="Meiryo UI"/>
        <family val="3"/>
        <charset val="128"/>
      </rPr>
      <t>合計</t>
    </r>
    <r>
      <rPr>
        <sz val="10"/>
        <color theme="1"/>
        <rFont val="Times New Roman"/>
        <family val="1"/>
      </rPr>
      <t xml:space="preserve">
Total</t>
    </r>
    <rPh sb="0" eb="2">
      <t>ゴウケイ</t>
    </rPh>
    <phoneticPr fontId="2"/>
  </si>
  <si>
    <r>
      <rPr>
        <sz val="10"/>
        <color theme="1"/>
        <rFont val="Meiryo UI"/>
        <family val="3"/>
        <charset val="128"/>
      </rPr>
      <t>消去または全社</t>
    </r>
    <r>
      <rPr>
        <sz val="10"/>
        <color theme="1"/>
        <rFont val="Times New Roman"/>
        <family val="1"/>
      </rPr>
      <t xml:space="preserve">
Adjustments</t>
    </r>
    <rPh sb="0" eb="2">
      <t>ショウキョ</t>
    </rPh>
    <rPh sb="5" eb="7">
      <t>ゼンシャ</t>
    </rPh>
    <phoneticPr fontId="2"/>
  </si>
  <si>
    <r>
      <rPr>
        <sz val="10"/>
        <color theme="1"/>
        <rFont val="Meiryo UI"/>
        <family val="3"/>
        <charset val="128"/>
      </rPr>
      <t xml:space="preserve">市況要因
</t>
    </r>
    <r>
      <rPr>
        <sz val="10"/>
        <color theme="1"/>
        <rFont val="Times New Roman"/>
        <family val="1"/>
      </rPr>
      <t>Impact of LPG import price fluctuation</t>
    </r>
    <rPh sb="0" eb="2">
      <t>シキョウ</t>
    </rPh>
    <rPh sb="2" eb="4">
      <t>ヨウイン</t>
    </rPh>
    <phoneticPr fontId="2"/>
  </si>
  <si>
    <r>
      <rPr>
        <sz val="10"/>
        <color theme="1"/>
        <rFont val="Meiryo UI"/>
        <family val="3"/>
        <charset val="128"/>
      </rPr>
      <t xml:space="preserve">フリーキャッシュ・フロー
</t>
    </r>
    <r>
      <rPr>
        <sz val="10"/>
        <color theme="1"/>
        <rFont val="Times New Roman"/>
        <family val="1"/>
      </rPr>
      <t>Free cash flow</t>
    </r>
    <phoneticPr fontId="2"/>
  </si>
  <si>
    <r>
      <rPr>
        <sz val="10"/>
        <color theme="1"/>
        <rFont val="Meiryo UI"/>
        <family val="3"/>
        <charset val="128"/>
      </rPr>
      <t>有利子負債</t>
    </r>
    <r>
      <rPr>
        <sz val="10"/>
        <color theme="1"/>
        <rFont val="Times New Roman"/>
        <family val="1"/>
      </rPr>
      <t xml:space="preserve"> 
Interest-bearing debt, gross</t>
    </r>
    <rPh sb="0" eb="1">
      <t>ユウ</t>
    </rPh>
    <rPh sb="1" eb="3">
      <t>リシ</t>
    </rPh>
    <rPh sb="3" eb="5">
      <t>フサイ</t>
    </rPh>
    <phoneticPr fontId="2"/>
  </si>
  <si>
    <r>
      <rPr>
        <sz val="10"/>
        <color theme="1"/>
        <rFont val="Meiryo UI"/>
        <family val="3"/>
        <charset val="128"/>
      </rPr>
      <t>自己資本</t>
    </r>
    <r>
      <rPr>
        <sz val="10"/>
        <color theme="1"/>
        <rFont val="Times New Roman"/>
        <family val="1"/>
      </rPr>
      <t xml:space="preserve"> 
Equity</t>
    </r>
    <rPh sb="0" eb="2">
      <t>ジコ</t>
    </rPh>
    <rPh sb="2" eb="4">
      <t>シホン</t>
    </rPh>
    <phoneticPr fontId="2"/>
  </si>
  <si>
    <r>
      <rPr>
        <sz val="10"/>
        <color theme="1"/>
        <rFont val="Meiryo UI"/>
        <family val="3"/>
        <charset val="128"/>
      </rPr>
      <t>総資産</t>
    </r>
    <r>
      <rPr>
        <sz val="10"/>
        <color theme="1"/>
        <rFont val="Times New Roman"/>
        <family val="1"/>
      </rPr>
      <t xml:space="preserve"> 
Total assets </t>
    </r>
    <rPh sb="0" eb="3">
      <t>ソウシサン</t>
    </rPh>
    <phoneticPr fontId="2"/>
  </si>
  <si>
    <r>
      <rPr>
        <sz val="10"/>
        <color theme="1"/>
        <rFont val="Meiryo UI"/>
        <family val="3"/>
        <charset val="128"/>
      </rPr>
      <t>ネット</t>
    </r>
    <r>
      <rPr>
        <sz val="10"/>
        <color theme="1"/>
        <rFont val="Times New Roman"/>
        <family val="3"/>
      </rPr>
      <t>D/E</t>
    </r>
    <r>
      <rPr>
        <sz val="10"/>
        <color theme="1"/>
        <rFont val="Meiryo UI"/>
        <family val="3"/>
        <charset val="128"/>
      </rPr>
      <t>レシオ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倍</t>
    </r>
    <r>
      <rPr>
        <sz val="10"/>
        <color theme="1"/>
        <rFont val="Times New Roman"/>
        <family val="1"/>
      </rPr>
      <t>)</t>
    </r>
    <r>
      <rPr>
        <sz val="10"/>
        <color theme="1"/>
        <rFont val="Times New Roman"/>
        <family val="3"/>
        <charset val="128"/>
      </rPr>
      <t xml:space="preserve"> 
Debt-to-equity ratio, net</t>
    </r>
    <phoneticPr fontId="2"/>
  </si>
  <si>
    <r>
      <rPr>
        <sz val="10"/>
        <color theme="1"/>
        <rFont val="Meiryo UI"/>
        <family val="3"/>
        <charset val="128"/>
      </rPr>
      <t>投資</t>
    </r>
    <r>
      <rPr>
        <sz val="10"/>
        <color theme="1"/>
        <rFont val="Times New Roman"/>
        <family val="1"/>
      </rPr>
      <t xml:space="preserve"> 
Capital expenditure</t>
    </r>
    <rPh sb="0" eb="2">
      <t>トウシ</t>
    </rPh>
    <phoneticPr fontId="12"/>
  </si>
  <si>
    <r>
      <rPr>
        <sz val="10"/>
        <color theme="1"/>
        <rFont val="Meiryo UI"/>
        <family val="3"/>
        <charset val="128"/>
      </rPr>
      <t>減価償却費</t>
    </r>
    <r>
      <rPr>
        <sz val="10"/>
        <color theme="1"/>
        <rFont val="Times New Roman"/>
        <family val="1"/>
      </rPr>
      <t xml:space="preserve"> 
Depreciation</t>
    </r>
    <rPh sb="0" eb="2">
      <t>ゲンカ</t>
    </rPh>
    <rPh sb="2" eb="4">
      <t>ショウキャク</t>
    </rPh>
    <rPh sb="4" eb="5">
      <t>ヒ</t>
    </rPh>
    <phoneticPr fontId="2"/>
  </si>
  <si>
    <r>
      <t xml:space="preserve">経常利益 
</t>
    </r>
    <r>
      <rPr>
        <sz val="10"/>
        <color theme="1"/>
        <rFont val="Times New Roman"/>
        <family val="1"/>
      </rPr>
      <t>Ordinary profit</t>
    </r>
    <rPh sb="0" eb="2">
      <t>ケイジョウ</t>
    </rPh>
    <rPh sb="2" eb="4">
      <t>リエキ</t>
    </rPh>
    <phoneticPr fontId="12"/>
  </si>
  <si>
    <r>
      <rPr>
        <sz val="10"/>
        <color theme="1"/>
        <rFont val="Meiryo UI"/>
        <family val="3"/>
        <charset val="128"/>
      </rPr>
      <t>営業利益</t>
    </r>
    <r>
      <rPr>
        <sz val="10"/>
        <color theme="1"/>
        <rFont val="Times New Roman"/>
        <family val="1"/>
      </rPr>
      <t xml:space="preserve"> 
Operating profit</t>
    </r>
    <phoneticPr fontId="2"/>
  </si>
  <si>
    <r>
      <rPr>
        <sz val="10"/>
        <color theme="1"/>
        <rFont val="Meiryo UI"/>
        <family val="3"/>
        <charset val="128"/>
      </rPr>
      <t>売上総利益</t>
    </r>
    <r>
      <rPr>
        <sz val="10"/>
        <color theme="1"/>
        <rFont val="Times New Roman"/>
        <family val="1"/>
      </rPr>
      <t xml:space="preserve"> 
Gross profit</t>
    </r>
    <phoneticPr fontId="2"/>
  </si>
  <si>
    <r>
      <rPr>
        <sz val="10"/>
        <color theme="1"/>
        <rFont val="Meiryo UI"/>
        <family val="3"/>
        <charset val="128"/>
      </rPr>
      <t>売上高</t>
    </r>
    <r>
      <rPr>
        <sz val="10"/>
        <color theme="1"/>
        <rFont val="Times New Roman"/>
        <family val="1"/>
      </rPr>
      <t xml:space="preserve"> 
Net sales</t>
    </r>
    <phoneticPr fontId="2"/>
  </si>
  <si>
    <t>From FY2021, figures for investment and depreciation are the total of property, plant, and equipment plus intangible assets (including goodwill) and investment securities.</t>
    <phoneticPr fontId="2"/>
  </si>
  <si>
    <t xml:space="preserve">ROE = Profit / Equity (Average values at the beginning and end of the term)   </t>
    <phoneticPr fontId="2"/>
  </si>
  <si>
    <t>ROIC = Net operating profit after taxes / (Equity + Interest-bearing debt) (Average values at the beginning and end of the term)</t>
    <phoneticPr fontId="2"/>
  </si>
  <si>
    <t>BPS = Equity / Shares of common stock issued and outstanding (Shares of treasury stock excluded)</t>
    <phoneticPr fontId="2"/>
  </si>
  <si>
    <t>PBR = Share price / Book-value per share</t>
    <phoneticPr fontId="2"/>
  </si>
  <si>
    <t>EPS = Net income / Shares of common stock issued and outstanding (Shares of treasury stock excluded)</t>
    <phoneticPr fontId="2"/>
  </si>
  <si>
    <t xml:space="preserve">PER = Share price / Earnings per share                   </t>
    <phoneticPr fontId="2"/>
  </si>
  <si>
    <r>
      <rPr>
        <b/>
        <sz val="10"/>
        <color theme="1"/>
        <rFont val="Meiryo UI"/>
        <family val="3"/>
        <charset val="128"/>
      </rPr>
      <t>収益性指標</t>
    </r>
    <r>
      <rPr>
        <b/>
        <sz val="10"/>
        <color theme="1"/>
        <rFont val="Times New Roman"/>
        <family val="1"/>
      </rPr>
      <t xml:space="preserve">  Profitability</t>
    </r>
    <rPh sb="0" eb="3">
      <t>シュウエキセイ</t>
    </rPh>
    <rPh sb="3" eb="5">
      <t>シヒョウ</t>
    </rPh>
    <phoneticPr fontId="2"/>
  </si>
  <si>
    <r>
      <rPr>
        <b/>
        <sz val="10"/>
        <color theme="1"/>
        <rFont val="Meiryo UI"/>
        <family val="3"/>
        <charset val="128"/>
      </rPr>
      <t>安定性指標</t>
    </r>
    <r>
      <rPr>
        <b/>
        <sz val="10"/>
        <color theme="1"/>
        <rFont val="Times New Roman"/>
        <family val="1"/>
      </rPr>
      <t xml:space="preserve">  Stability</t>
    </r>
    <rPh sb="0" eb="3">
      <t>アンテイセイ</t>
    </rPh>
    <rPh sb="3" eb="5">
      <t>シヒョウ</t>
    </rPh>
    <phoneticPr fontId="2"/>
  </si>
  <si>
    <r>
      <rPr>
        <b/>
        <sz val="10"/>
        <color theme="1"/>
        <rFont val="Meiryo UI"/>
        <family val="3"/>
        <charset val="128"/>
      </rPr>
      <t xml:space="preserve">費用 </t>
    </r>
    <r>
      <rPr>
        <b/>
        <sz val="10"/>
        <color theme="1"/>
        <rFont val="Times New Roman"/>
        <family val="1"/>
      </rPr>
      <t xml:space="preserve"> Expenses</t>
    </r>
    <rPh sb="0" eb="2">
      <t>ヒヨウ</t>
    </rPh>
    <phoneticPr fontId="2"/>
  </si>
  <si>
    <r>
      <rPr>
        <b/>
        <sz val="10"/>
        <color theme="1"/>
        <rFont val="Meiryo UI"/>
        <family val="3"/>
        <charset val="128"/>
      </rPr>
      <t xml:space="preserve">財政状態／キャッシュ・フロー  </t>
    </r>
    <r>
      <rPr>
        <b/>
        <sz val="10"/>
        <color theme="1"/>
        <rFont val="Times New Roman"/>
        <family val="3"/>
      </rPr>
      <t>Financial Position/Cash flows</t>
    </r>
    <rPh sb="0" eb="2">
      <t>ザイセイ</t>
    </rPh>
    <rPh sb="2" eb="4">
      <t>ジョウタイ</t>
    </rPh>
    <phoneticPr fontId="2"/>
  </si>
  <si>
    <r>
      <rPr>
        <b/>
        <sz val="10"/>
        <color theme="1"/>
        <rFont val="Meiryo UI"/>
        <family val="3"/>
        <charset val="128"/>
      </rPr>
      <t xml:space="preserve">業績  </t>
    </r>
    <r>
      <rPr>
        <b/>
        <sz val="10"/>
        <color theme="1"/>
        <rFont val="Times New Roman"/>
        <family val="3"/>
      </rPr>
      <t>Results</t>
    </r>
    <rPh sb="0" eb="2">
      <t>ギョウセキ</t>
    </rPh>
    <phoneticPr fontId="2"/>
  </si>
  <si>
    <r>
      <rPr>
        <b/>
        <sz val="10"/>
        <color theme="1"/>
        <rFont val="Meiryo UI"/>
        <family val="3"/>
        <charset val="128"/>
      </rPr>
      <t>株価指標</t>
    </r>
    <r>
      <rPr>
        <b/>
        <sz val="10"/>
        <color theme="1"/>
        <rFont val="Times New Roman"/>
        <family val="1"/>
      </rPr>
      <t xml:space="preserve">  Stock Ratios</t>
    </r>
    <rPh sb="0" eb="2">
      <t>カブカ</t>
    </rPh>
    <rPh sb="2" eb="4">
      <t>シヒョウ</t>
    </rPh>
    <phoneticPr fontId="2"/>
  </si>
  <si>
    <r>
      <rPr>
        <b/>
        <sz val="10"/>
        <color theme="1"/>
        <rFont val="Meiryo UI"/>
        <family val="3"/>
        <charset val="128"/>
      </rPr>
      <t>株主還元</t>
    </r>
    <r>
      <rPr>
        <b/>
        <sz val="10"/>
        <color theme="1"/>
        <rFont val="Times New Roman"/>
        <family val="1"/>
      </rPr>
      <t xml:space="preserve">  Shareholder Returns</t>
    </r>
    <rPh sb="0" eb="2">
      <t>カブヌシ</t>
    </rPh>
    <rPh sb="2" eb="4">
      <t>カンゲン</t>
    </rPh>
    <phoneticPr fontId="2"/>
  </si>
  <si>
    <t>Personnel expenses = Salaries + Provision for bonuses + Provision for bonuses for directors+ Retirement benefits expenses</t>
    <phoneticPr fontId="20"/>
  </si>
  <si>
    <t>Amortization of goodwill is not included in Depreciation and amortization.</t>
    <phoneticPr fontId="20"/>
  </si>
  <si>
    <r>
      <t>Interest income and expenses =</t>
    </r>
    <r>
      <rPr>
        <sz val="10"/>
        <color theme="1"/>
        <rFont val="Meiryo UI"/>
        <family val="3"/>
        <charset val="128"/>
      </rPr>
      <t>　</t>
    </r>
    <r>
      <rPr>
        <sz val="10"/>
        <color theme="1"/>
        <rFont val="Times New Roman"/>
        <family val="1"/>
      </rPr>
      <t>Interest income + Dividend income - Interest expenses</t>
    </r>
    <phoneticPr fontId="20"/>
  </si>
  <si>
    <t>From FY2015, figures for investment and depreciation are the total of property, plant, and equipment plus intangible assets (excluding goodwill) and investment securities.</t>
    <phoneticPr fontId="2"/>
  </si>
  <si>
    <t>Accounting Standard for Revenue Recognition was applied from FY2021.</t>
    <phoneticPr fontId="2"/>
  </si>
  <si>
    <t>Accounting Standard for Revenue Recognition was applied from FY2021.</t>
    <phoneticPr fontId="20"/>
  </si>
  <si>
    <t>As for FY2020 , the figures applied Accounting Standard for Revenue Recognition are also shown.</t>
    <phoneticPr fontId="20"/>
  </si>
  <si>
    <r>
      <t>2022</t>
    </r>
    <r>
      <rPr>
        <sz val="9"/>
        <color theme="1"/>
        <rFont val="Meiryo UI"/>
        <family val="3"/>
        <charset val="128"/>
      </rPr>
      <t>年</t>
    </r>
    <r>
      <rPr>
        <sz val="9"/>
        <color theme="1"/>
        <rFont val="Times New Roman"/>
        <family val="1"/>
      </rPr>
      <t>3</t>
    </r>
    <r>
      <rPr>
        <sz val="9"/>
        <color theme="1"/>
        <rFont val="Meiryo UI"/>
        <family val="3"/>
        <charset val="128"/>
      </rPr>
      <t>月期より、「収益認識に関する会計基準」等を適用しています。</t>
    </r>
    <rPh sb="4" eb="5">
      <t>ネン</t>
    </rPh>
    <rPh sb="6" eb="8">
      <t>ガツキ</t>
    </rPh>
    <phoneticPr fontId="2"/>
  </si>
  <si>
    <r>
      <t>2024</t>
    </r>
    <r>
      <rPr>
        <sz val="9"/>
        <color theme="1"/>
        <rFont val="Meiryo UI"/>
        <family val="3"/>
        <charset val="128"/>
      </rPr>
      <t>年</t>
    </r>
    <r>
      <rPr>
        <sz val="9"/>
        <color theme="1"/>
        <rFont val="Times New Roman"/>
        <family val="1"/>
      </rPr>
      <t>3</t>
    </r>
    <r>
      <rPr>
        <sz val="9"/>
        <color theme="1"/>
        <rFont val="Meiryo UI"/>
        <family val="3"/>
        <charset val="128"/>
      </rPr>
      <t>月期より、自然産業事業はセグメントから除外し、総合エネルギー事業、マテリアル事業、その他に統合しています。</t>
    </r>
    <r>
      <rPr>
        <sz val="9"/>
        <color theme="1"/>
        <rFont val="Times New Roman"/>
        <family val="1"/>
      </rPr>
      <t xml:space="preserve"> </t>
    </r>
    <rPh sb="4" eb="5">
      <t>ネン</t>
    </rPh>
    <rPh sb="6" eb="8">
      <t>ガツキ</t>
    </rPh>
    <phoneticPr fontId="2"/>
  </si>
  <si>
    <r>
      <t>2022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月期より、「収益認識に関する会計基準」等を適用しています</t>
    </r>
    <r>
      <rPr>
        <sz val="10"/>
        <color theme="1"/>
        <rFont val="Times New Roman"/>
        <family val="1"/>
      </rPr>
      <t xml:space="preserve"> </t>
    </r>
    <rPh sb="4" eb="5">
      <t>ネン</t>
    </rPh>
    <rPh sb="6" eb="8">
      <t>ガツキ</t>
    </rPh>
    <phoneticPr fontId="2"/>
  </si>
  <si>
    <r>
      <t>2016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月期～の投資、減価償却費の金額は有形固定資産・無形固定資産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のれん除く</t>
    </r>
    <r>
      <rPr>
        <sz val="10"/>
        <color theme="1"/>
        <rFont val="Times New Roman"/>
        <family val="1"/>
      </rPr>
      <t>)</t>
    </r>
    <r>
      <rPr>
        <sz val="10"/>
        <color theme="1"/>
        <rFont val="Meiryo UI"/>
        <family val="3"/>
        <charset val="128"/>
      </rPr>
      <t>、投資有価証券の合計金額</t>
    </r>
    <r>
      <rPr>
        <sz val="10"/>
        <color theme="1"/>
        <rFont val="Times New Roman"/>
        <family val="1"/>
      </rPr>
      <t xml:space="preserve">  </t>
    </r>
    <rPh sb="4" eb="5">
      <t>ネン</t>
    </rPh>
    <rPh sb="6" eb="8">
      <t>ガツキ</t>
    </rPh>
    <rPh sb="39" eb="40">
      <t>ノゾ</t>
    </rPh>
    <phoneticPr fontId="2"/>
  </si>
  <si>
    <r>
      <t>BPS</t>
    </r>
    <r>
      <rPr>
        <sz val="10"/>
        <color theme="1"/>
        <rFont val="Meiryo UI"/>
        <family val="3"/>
        <charset val="128"/>
      </rPr>
      <t>　＝　自己資本</t>
    </r>
    <r>
      <rPr>
        <sz val="10"/>
        <color theme="1"/>
        <rFont val="Times New Roman"/>
        <family val="1"/>
      </rPr>
      <t>÷</t>
    </r>
    <r>
      <rPr>
        <sz val="10"/>
        <color theme="1"/>
        <rFont val="Meiryo UI"/>
        <family val="3"/>
        <charset val="128"/>
      </rPr>
      <t>期末発行済株式数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Meiryo UI"/>
        <family val="3"/>
        <charset val="128"/>
      </rPr>
      <t>（自己株式控除）　</t>
    </r>
    <phoneticPr fontId="2"/>
  </si>
  <si>
    <r>
      <t>PBR</t>
    </r>
    <r>
      <rPr>
        <sz val="10"/>
        <color theme="1"/>
        <rFont val="Meiryo UI"/>
        <family val="3"/>
        <charset val="128"/>
      </rPr>
      <t>　＝　期末株価</t>
    </r>
    <r>
      <rPr>
        <sz val="10"/>
        <color theme="1"/>
        <rFont val="Times New Roman"/>
        <family val="1"/>
      </rPr>
      <t>÷1</t>
    </r>
    <r>
      <rPr>
        <sz val="10"/>
        <color theme="1"/>
        <rFont val="Meiryo UI"/>
        <family val="3"/>
        <charset val="128"/>
      </rPr>
      <t>株当たり純資産</t>
    </r>
    <r>
      <rPr>
        <sz val="10"/>
        <color theme="1"/>
        <rFont val="Times New Roman"/>
        <family val="1"/>
      </rPr>
      <t xml:space="preserve"> </t>
    </r>
    <phoneticPr fontId="2"/>
  </si>
  <si>
    <r>
      <t>EPS</t>
    </r>
    <r>
      <rPr>
        <sz val="10"/>
        <color theme="1"/>
        <rFont val="Meiryo UI"/>
        <family val="3"/>
        <charset val="128"/>
      </rPr>
      <t>　＝　当期純利益</t>
    </r>
    <r>
      <rPr>
        <sz val="10"/>
        <color theme="1"/>
        <rFont val="Times New Roman"/>
        <family val="1"/>
      </rPr>
      <t>÷</t>
    </r>
    <r>
      <rPr>
        <sz val="10"/>
        <color theme="1"/>
        <rFont val="Meiryo UI"/>
        <family val="3"/>
        <charset val="128"/>
      </rPr>
      <t>発行済株式数（自己株式控除）</t>
    </r>
    <phoneticPr fontId="2"/>
  </si>
  <si>
    <r>
      <t>PER</t>
    </r>
    <r>
      <rPr>
        <sz val="10"/>
        <color theme="1"/>
        <rFont val="Meiryo UI"/>
        <family val="3"/>
        <charset val="128"/>
      </rPr>
      <t>　＝　期末株価</t>
    </r>
    <r>
      <rPr>
        <sz val="10"/>
        <color theme="1"/>
        <rFont val="Times New Roman"/>
        <family val="1"/>
      </rPr>
      <t>÷1</t>
    </r>
    <r>
      <rPr>
        <sz val="10"/>
        <color theme="1"/>
        <rFont val="Meiryo UI"/>
        <family val="3"/>
        <charset val="128"/>
      </rPr>
      <t>株当たり当期純利益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Meiryo UI"/>
        <family val="3"/>
        <charset val="128"/>
      </rPr>
      <t>　</t>
    </r>
    <r>
      <rPr>
        <sz val="10"/>
        <color theme="1"/>
        <rFont val="Times New Roman"/>
        <family val="1"/>
      </rPr>
      <t xml:space="preserve">       </t>
    </r>
    <phoneticPr fontId="2"/>
  </si>
  <si>
    <r>
      <t>2022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月期～の投資、減価償却費の金額は有形固定資産・無形固定資産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のれん含む</t>
    </r>
    <r>
      <rPr>
        <sz val="10"/>
        <color theme="1"/>
        <rFont val="Times New Roman"/>
        <family val="1"/>
      </rPr>
      <t>)</t>
    </r>
    <r>
      <rPr>
        <sz val="10"/>
        <color theme="1"/>
        <rFont val="Meiryo UI"/>
        <family val="3"/>
        <charset val="128"/>
      </rPr>
      <t>、投資有価証券等の合計金額</t>
    </r>
    <r>
      <rPr>
        <sz val="10"/>
        <color theme="1"/>
        <rFont val="Times New Roman"/>
        <family val="1"/>
      </rPr>
      <t xml:space="preserve"> </t>
    </r>
    <rPh sb="4" eb="5">
      <t>ネン</t>
    </rPh>
    <rPh sb="6" eb="8">
      <t>ガツキ</t>
    </rPh>
    <phoneticPr fontId="2"/>
  </si>
  <si>
    <r>
      <t xml:space="preserve">ROE </t>
    </r>
    <r>
      <rPr>
        <sz val="10"/>
        <color theme="1"/>
        <rFont val="ＭＳ Ｐ明朝"/>
        <family val="3"/>
        <charset val="128"/>
      </rPr>
      <t>：</t>
    </r>
    <r>
      <rPr>
        <sz val="10"/>
        <color theme="1"/>
        <rFont val="Meiryo UI"/>
        <family val="3"/>
        <charset val="128"/>
      </rPr>
      <t>自己資本利益率</t>
    </r>
    <r>
      <rPr>
        <sz val="10"/>
        <color theme="1"/>
        <rFont val="Times New Roman"/>
        <family val="1"/>
      </rPr>
      <t>(</t>
    </r>
    <r>
      <rPr>
        <sz val="10"/>
        <color theme="1"/>
        <rFont val="Times New Roman"/>
        <family val="3"/>
      </rPr>
      <t>%</t>
    </r>
    <r>
      <rPr>
        <sz val="10"/>
        <color theme="1"/>
        <rFont val="Times New Roman"/>
        <family val="1"/>
      </rPr>
      <t>)</t>
    </r>
    <r>
      <rPr>
        <sz val="10"/>
        <color theme="1"/>
        <rFont val="Times New Roman"/>
        <family val="3"/>
      </rPr>
      <t xml:space="preserve"> </t>
    </r>
    <rPh sb="5" eb="7">
      <t>ジコ</t>
    </rPh>
    <rPh sb="7" eb="9">
      <t>シホン</t>
    </rPh>
    <rPh sb="9" eb="11">
      <t>リエキ</t>
    </rPh>
    <rPh sb="11" eb="12">
      <t>リツ</t>
    </rPh>
    <phoneticPr fontId="2"/>
  </si>
  <si>
    <r>
      <t>ROIC</t>
    </r>
    <r>
      <rPr>
        <sz val="10"/>
        <color theme="1"/>
        <rFont val="ＭＳ Ｐ明朝"/>
        <family val="3"/>
        <charset val="128"/>
      </rPr>
      <t>：</t>
    </r>
    <r>
      <rPr>
        <sz val="10"/>
        <color theme="1"/>
        <rFont val="Meiryo UI"/>
        <family val="3"/>
        <charset val="128"/>
      </rPr>
      <t>投下資本利益率</t>
    </r>
    <r>
      <rPr>
        <sz val="10"/>
        <color theme="1"/>
        <rFont val="Times New Roman"/>
        <family val="1"/>
      </rPr>
      <t>(</t>
    </r>
    <r>
      <rPr>
        <sz val="10"/>
        <color theme="1"/>
        <rFont val="Times New Roman"/>
        <family val="3"/>
      </rPr>
      <t>%</t>
    </r>
    <r>
      <rPr>
        <sz val="10"/>
        <color theme="1"/>
        <rFont val="Times New Roman"/>
        <family val="1"/>
      </rPr>
      <t>)</t>
    </r>
    <rPh sb="5" eb="7">
      <t>トウカ</t>
    </rPh>
    <rPh sb="7" eb="9">
      <t>シホン</t>
    </rPh>
    <rPh sb="9" eb="11">
      <t>リエキ</t>
    </rPh>
    <rPh sb="11" eb="12">
      <t>リツ</t>
    </rPh>
    <phoneticPr fontId="2"/>
  </si>
  <si>
    <r>
      <rPr>
        <sz val="10"/>
        <color theme="1"/>
        <rFont val="Meiryo UI"/>
        <family val="3"/>
        <charset val="128"/>
      </rPr>
      <t>自己資本比率</t>
    </r>
    <r>
      <rPr>
        <sz val="10"/>
        <color theme="1"/>
        <rFont val="Times New Roman"/>
        <family val="1"/>
      </rPr>
      <t>(</t>
    </r>
    <r>
      <rPr>
        <sz val="10"/>
        <color theme="1"/>
        <rFont val="Times New Roman"/>
        <family val="3"/>
      </rPr>
      <t>%</t>
    </r>
    <r>
      <rPr>
        <sz val="10"/>
        <color theme="1"/>
        <rFont val="Times New Roman"/>
        <family val="1"/>
      </rPr>
      <t xml:space="preserve">) 
Equity ratio </t>
    </r>
    <rPh sb="0" eb="2">
      <t>ジコ</t>
    </rPh>
    <rPh sb="2" eb="4">
      <t>シホン</t>
    </rPh>
    <rPh sb="4" eb="6">
      <t>ヒリツ</t>
    </rPh>
    <phoneticPr fontId="2"/>
  </si>
  <si>
    <r>
      <rPr>
        <sz val="10"/>
        <color theme="1"/>
        <rFont val="Meiryo UI"/>
        <family val="3"/>
        <charset val="128"/>
      </rPr>
      <t xml:space="preserve">配当総額 </t>
    </r>
    <r>
      <rPr>
        <sz val="10"/>
        <color theme="1"/>
        <rFont val="Times New Roman"/>
        <family val="1"/>
      </rPr>
      <t xml:space="preserve">
Total dividends</t>
    </r>
    <phoneticPr fontId="2"/>
  </si>
  <si>
    <r>
      <rPr>
        <sz val="10"/>
        <color theme="1"/>
        <rFont val="Meiryo UI"/>
        <family val="3"/>
        <charset val="128"/>
      </rPr>
      <t>産業ガス・機械事業</t>
    </r>
    <r>
      <rPr>
        <sz val="10"/>
        <color theme="1"/>
        <rFont val="Times New Roman"/>
        <family val="1"/>
      </rPr>
      <t xml:space="preserve"> 
Industrial Gases &amp; Machinery</t>
    </r>
    <rPh sb="0" eb="2">
      <t>サンギョウ</t>
    </rPh>
    <rPh sb="5" eb="7">
      <t>キカイ</t>
    </rPh>
    <rPh sb="7" eb="9">
      <t>ジギョウ</t>
    </rPh>
    <phoneticPr fontId="2"/>
  </si>
  <si>
    <r>
      <rPr>
        <sz val="10"/>
        <color theme="1"/>
        <rFont val="Meiryo UI"/>
        <family val="3"/>
        <charset val="128"/>
      </rPr>
      <t>総合エネルギー事業</t>
    </r>
    <r>
      <rPr>
        <sz val="10"/>
        <color theme="1"/>
        <rFont val="Times New Roman"/>
        <family val="1"/>
      </rPr>
      <t xml:space="preserve"> 
Integrated Energy</t>
    </r>
    <rPh sb="0" eb="2">
      <t>ソウゴウ</t>
    </rPh>
    <rPh sb="7" eb="9">
      <t>ジギョウ</t>
    </rPh>
    <phoneticPr fontId="2"/>
  </si>
  <si>
    <t>Agri-bio &amp; Foods was excluded from the segment and integrated into the Integrated Energy , Materials and Others from FY2023.</t>
    <phoneticPr fontId="2"/>
  </si>
  <si>
    <r>
      <t xml:space="preserve">研究開発費
</t>
    </r>
    <r>
      <rPr>
        <sz val="10"/>
        <color theme="1"/>
        <rFont val="Times New Roman"/>
        <family val="1"/>
      </rPr>
      <t>R&amp;D expenses</t>
    </r>
    <rPh sb="0" eb="2">
      <t>ケンキュウ</t>
    </rPh>
    <rPh sb="2" eb="5">
      <t>カイハツヒ</t>
    </rPh>
    <phoneticPr fontId="2"/>
  </si>
  <si>
    <r>
      <t>BPS</t>
    </r>
    <r>
      <rPr>
        <sz val="10"/>
        <color theme="1"/>
        <rFont val="Meiryo UI"/>
        <family val="3"/>
        <charset val="128"/>
      </rPr>
      <t>：一株あたり純資産額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円</t>
    </r>
    <r>
      <rPr>
        <sz val="10"/>
        <color theme="1"/>
        <rFont val="Times New Roman"/>
        <family val="1"/>
      </rPr>
      <t>)(yen)</t>
    </r>
    <rPh sb="4" eb="6">
      <t>ヒトカブ</t>
    </rPh>
    <rPh sb="9" eb="12">
      <t>ジュンシサン</t>
    </rPh>
    <rPh sb="12" eb="13">
      <t>ガク</t>
    </rPh>
    <rPh sb="14" eb="15">
      <t>エン</t>
    </rPh>
    <phoneticPr fontId="2"/>
  </si>
  <si>
    <r>
      <rPr>
        <sz val="10"/>
        <color theme="1"/>
        <rFont val="Times New Roman"/>
        <family val="3"/>
      </rPr>
      <t>EPS</t>
    </r>
    <r>
      <rPr>
        <sz val="10"/>
        <color theme="1"/>
        <rFont val="Meiryo UI"/>
        <family val="3"/>
        <charset val="128"/>
      </rPr>
      <t>：一株あたり当期純利益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円</t>
    </r>
    <r>
      <rPr>
        <sz val="10"/>
        <color theme="1"/>
        <rFont val="Times New Roman"/>
        <family val="3"/>
      </rPr>
      <t>)</t>
    </r>
    <r>
      <rPr>
        <sz val="10"/>
        <color theme="1"/>
        <rFont val="Times New Roman"/>
        <family val="3"/>
        <charset val="128"/>
      </rPr>
      <t>(yen)</t>
    </r>
    <rPh sb="4" eb="6">
      <t>ヒトカブ</t>
    </rPh>
    <rPh sb="9" eb="11">
      <t>トウキ</t>
    </rPh>
    <rPh sb="11" eb="14">
      <t>ジュンリエキ</t>
    </rPh>
    <phoneticPr fontId="2"/>
  </si>
  <si>
    <r>
      <rPr>
        <sz val="10"/>
        <color theme="1"/>
        <rFont val="Meiryo UI"/>
        <family val="3"/>
        <charset val="128"/>
      </rPr>
      <t>配当性向</t>
    </r>
    <r>
      <rPr>
        <sz val="10"/>
        <color theme="1"/>
        <rFont val="Times New Roman"/>
        <family val="1"/>
      </rPr>
      <t>(%) 
Payout ratio (consolidated)</t>
    </r>
    <rPh sb="0" eb="2">
      <t>ハイトウ</t>
    </rPh>
    <rPh sb="2" eb="4">
      <t>セイコウ</t>
    </rPh>
    <phoneticPr fontId="2"/>
  </si>
  <si>
    <r>
      <rPr>
        <sz val="10"/>
        <color theme="1"/>
        <rFont val="Meiryo UI"/>
        <family val="3"/>
        <charset val="128"/>
      </rPr>
      <t>配当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円</t>
    </r>
    <r>
      <rPr>
        <sz val="10"/>
        <color theme="1"/>
        <rFont val="Times New Roman"/>
        <family val="3"/>
      </rPr>
      <t>)</t>
    </r>
    <r>
      <rPr>
        <sz val="10"/>
        <color theme="1"/>
        <rFont val="Times New Roman"/>
        <family val="3"/>
        <charset val="128"/>
      </rPr>
      <t xml:space="preserve"> 
Dividends (yen)</t>
    </r>
    <rPh sb="0" eb="2">
      <t>ハイトウ</t>
    </rPh>
    <rPh sb="3" eb="4">
      <t>エン</t>
    </rPh>
    <phoneticPr fontId="2"/>
  </si>
  <si>
    <r>
      <rPr>
        <sz val="10"/>
        <color theme="1"/>
        <rFont val="Meiryo UI"/>
        <family val="3"/>
        <charset val="128"/>
      </rPr>
      <t>期末株価</t>
    </r>
    <r>
      <rPr>
        <sz val="10"/>
        <color theme="1"/>
        <rFont val="Times New Roman"/>
        <family val="1"/>
      </rPr>
      <t>(</t>
    </r>
    <r>
      <rPr>
        <sz val="10"/>
        <color theme="1"/>
        <rFont val="Meiryo UI"/>
        <family val="3"/>
        <charset val="128"/>
      </rPr>
      <t>円</t>
    </r>
    <r>
      <rPr>
        <sz val="10"/>
        <color theme="1"/>
        <rFont val="Times New Roman"/>
        <family val="3"/>
      </rPr>
      <t>)</t>
    </r>
    <r>
      <rPr>
        <sz val="10"/>
        <color theme="1"/>
        <rFont val="Times New Roman"/>
        <family val="3"/>
        <charset val="128"/>
      </rPr>
      <t>(yen)
Share price as of term-end</t>
    </r>
    <rPh sb="0" eb="2">
      <t>キマツ</t>
    </rPh>
    <rPh sb="2" eb="4">
      <t>カブカ</t>
    </rPh>
    <phoneticPr fontId="2"/>
  </si>
  <si>
    <t xml:space="preserve">On October 1, 2017, the Company conducted a consolidation of its stock (5 shares → 1 share). On October 1, 2024, the Company conducted a four-for-one stock split of its common stock to shareholders. </t>
    <phoneticPr fontId="2"/>
  </si>
  <si>
    <t>The result shown take each of these into account.</t>
    <phoneticPr fontId="2"/>
  </si>
  <si>
    <r>
      <t>ROE</t>
    </r>
    <r>
      <rPr>
        <sz val="10"/>
        <color theme="1"/>
        <rFont val="Meiryo UI"/>
        <family val="3"/>
        <charset val="128"/>
      </rPr>
      <t>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Meiryo UI"/>
        <family val="3"/>
        <charset val="128"/>
      </rPr>
      <t>＝　当期純利益</t>
    </r>
    <r>
      <rPr>
        <sz val="10"/>
        <color theme="1"/>
        <rFont val="Yu Gothic"/>
        <family val="1"/>
        <charset val="128"/>
      </rPr>
      <t>÷</t>
    </r>
    <r>
      <rPr>
        <sz val="10"/>
        <color theme="1"/>
        <rFont val="Meiryo UI"/>
        <family val="3"/>
        <charset val="128"/>
      </rPr>
      <t>自己資本（期首、期末の平均値</t>
    </r>
    <r>
      <rPr>
        <sz val="10"/>
        <color theme="1"/>
        <rFont val="Yu Gothic"/>
        <family val="1"/>
        <charset val="128"/>
      </rPr>
      <t>）</t>
    </r>
    <phoneticPr fontId="2"/>
  </si>
  <si>
    <r>
      <t xml:space="preserve">ROIC  </t>
    </r>
    <r>
      <rPr>
        <sz val="10"/>
        <color theme="1"/>
        <rFont val="Meiryo UI"/>
        <family val="3"/>
        <charset val="128"/>
      </rPr>
      <t>＝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Meiryo UI"/>
        <family val="3"/>
        <charset val="128"/>
      </rPr>
      <t>税引き後営業利益</t>
    </r>
    <r>
      <rPr>
        <sz val="10"/>
        <color theme="1"/>
        <rFont val="Times New Roman"/>
        <family val="1"/>
      </rPr>
      <t xml:space="preserve"> ÷</t>
    </r>
    <r>
      <rPr>
        <sz val="10"/>
        <color theme="1"/>
        <rFont val="Yu Gothic"/>
        <family val="1"/>
        <charset val="128"/>
      </rPr>
      <t>（</t>
    </r>
    <r>
      <rPr>
        <sz val="10"/>
        <color theme="1"/>
        <rFont val="Meiryo UI"/>
        <family val="3"/>
        <charset val="128"/>
      </rPr>
      <t>自己資本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Meiryo UI"/>
        <family val="3"/>
        <charset val="128"/>
      </rPr>
      <t>＋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Meiryo UI"/>
        <family val="3"/>
        <charset val="128"/>
      </rPr>
      <t>有利子負債）（期首、期末の平均値）</t>
    </r>
    <phoneticPr fontId="2"/>
  </si>
  <si>
    <r>
      <t>0.61</t>
    </r>
    <r>
      <rPr>
        <sz val="10"/>
        <color theme="1"/>
        <rFont val="游ゴシック"/>
        <family val="2"/>
        <charset val="128"/>
      </rPr>
      <t>倍</t>
    </r>
    <rPh sb="4" eb="5">
      <t>バイ</t>
    </rPh>
    <phoneticPr fontId="2"/>
  </si>
  <si>
    <r>
      <t>0.61</t>
    </r>
    <r>
      <rPr>
        <sz val="10"/>
        <color theme="1"/>
        <rFont val="ＭＳ Ｐ明朝"/>
        <family val="1"/>
        <charset val="128"/>
      </rPr>
      <t>倍</t>
    </r>
    <rPh sb="4" eb="5">
      <t>バイ</t>
    </rPh>
    <phoneticPr fontId="2"/>
  </si>
  <si>
    <r>
      <t>1.37</t>
    </r>
    <r>
      <rPr>
        <sz val="10"/>
        <color theme="1"/>
        <rFont val="ＭＳ Ｐ明朝"/>
        <family val="1"/>
        <charset val="128"/>
      </rPr>
      <t>倍</t>
    </r>
    <rPh sb="4" eb="5">
      <t>バイ</t>
    </rPh>
    <phoneticPr fontId="2"/>
  </si>
  <si>
    <t>0.89倍</t>
    <rPh sb="4" eb="5">
      <t>バイ</t>
    </rPh>
    <phoneticPr fontId="2"/>
  </si>
  <si>
    <t>188.90円</t>
    <rPh sb="6" eb="7">
      <t>エン</t>
    </rPh>
    <phoneticPr fontId="2"/>
  </si>
  <si>
    <t>11.30倍</t>
    <rPh sb="5" eb="6">
      <t>バイ</t>
    </rPh>
    <phoneticPr fontId="2"/>
  </si>
  <si>
    <t>47.00円</t>
    <rPh sb="5" eb="6">
      <t>エン</t>
    </rPh>
    <phoneticPr fontId="2"/>
  </si>
  <si>
    <r>
      <t>2020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月期の配当は</t>
    </r>
    <r>
      <rPr>
        <sz val="10"/>
        <color theme="1"/>
        <rFont val="Times New Roman"/>
        <family val="3"/>
      </rPr>
      <t>5</t>
    </r>
    <r>
      <rPr>
        <sz val="10"/>
        <color theme="1"/>
        <rFont val="Meiryo UI"/>
        <family val="3"/>
        <charset val="128"/>
      </rPr>
      <t>円の記念配当を含む</t>
    </r>
    <r>
      <rPr>
        <sz val="10"/>
        <color theme="1"/>
        <rFont val="Times New Roman"/>
        <family val="1"/>
      </rPr>
      <t xml:space="preserve"> </t>
    </r>
    <rPh sb="4" eb="5">
      <t>ネン</t>
    </rPh>
    <rPh sb="6" eb="8">
      <t>ガツキ</t>
    </rPh>
    <rPh sb="9" eb="11">
      <t>ハイトウ</t>
    </rPh>
    <phoneticPr fontId="2"/>
  </si>
  <si>
    <t>FY2019: include the commemorative dividend 5 yen/share</t>
    <phoneticPr fontId="2"/>
  </si>
  <si>
    <r>
      <t>2017</t>
    </r>
    <r>
      <rPr>
        <sz val="10"/>
        <color rgb="FF0D0D0D"/>
        <rFont val="Meiryo UI"/>
        <family val="1"/>
        <charset val="128"/>
      </rPr>
      <t>年</t>
    </r>
    <r>
      <rPr>
        <sz val="10"/>
        <color rgb="FF0D0D0D"/>
        <rFont val="Times New Roman"/>
        <family val="1"/>
      </rPr>
      <t>10</t>
    </r>
    <r>
      <rPr>
        <sz val="10"/>
        <color rgb="FF0D0D0D"/>
        <rFont val="Meiryo UI"/>
        <family val="1"/>
        <charset val="128"/>
      </rPr>
      <t>月に株式併合（</t>
    </r>
    <r>
      <rPr>
        <sz val="10"/>
        <color rgb="FF0D0D0D"/>
        <rFont val="Times New Roman"/>
        <family val="1"/>
      </rPr>
      <t>5</t>
    </r>
    <r>
      <rPr>
        <sz val="10"/>
        <color rgb="FF0D0D0D"/>
        <rFont val="Meiryo UI"/>
        <family val="1"/>
        <charset val="128"/>
      </rPr>
      <t>株→</t>
    </r>
    <r>
      <rPr>
        <sz val="10"/>
        <color rgb="FF0D0D0D"/>
        <rFont val="Times New Roman"/>
        <family val="1"/>
      </rPr>
      <t>1</t>
    </r>
    <r>
      <rPr>
        <sz val="10"/>
        <color rgb="FF0D0D0D"/>
        <rFont val="Meiryo UI"/>
        <family val="1"/>
        <charset val="128"/>
      </rPr>
      <t>株）を実施。</t>
    </r>
    <r>
      <rPr>
        <sz val="10"/>
        <color rgb="FF0D0D0D"/>
        <rFont val="Times New Roman"/>
        <family val="1"/>
      </rPr>
      <t>2024</t>
    </r>
    <r>
      <rPr>
        <sz val="10"/>
        <color rgb="FF0D0D0D"/>
        <rFont val="Meiryo UI"/>
        <family val="1"/>
        <charset val="128"/>
      </rPr>
      <t>年</t>
    </r>
    <r>
      <rPr>
        <sz val="10"/>
        <color rgb="FF0D0D0D"/>
        <rFont val="Times New Roman"/>
        <family val="1"/>
      </rPr>
      <t>10</t>
    </r>
    <r>
      <rPr>
        <sz val="10"/>
        <color rgb="FF0D0D0D"/>
        <rFont val="Meiryo UI"/>
        <family val="1"/>
        <charset val="128"/>
      </rPr>
      <t>月</t>
    </r>
    <r>
      <rPr>
        <sz val="10"/>
        <color rgb="FF0D0D0D"/>
        <rFont val="Times New Roman"/>
        <family val="1"/>
      </rPr>
      <t>1</t>
    </r>
    <r>
      <rPr>
        <sz val="10"/>
        <color rgb="FF0D0D0D"/>
        <rFont val="Meiryo UI"/>
        <family val="1"/>
        <charset val="128"/>
      </rPr>
      <t>日に株式分割（</t>
    </r>
    <r>
      <rPr>
        <sz val="10"/>
        <color rgb="FF0D0D0D"/>
        <rFont val="Times New Roman"/>
        <family val="1"/>
      </rPr>
      <t>1</t>
    </r>
    <r>
      <rPr>
        <sz val="10"/>
        <color rgb="FF0D0D0D"/>
        <rFont val="Meiryo UI"/>
        <family val="1"/>
        <charset val="128"/>
      </rPr>
      <t>株→</t>
    </r>
    <r>
      <rPr>
        <sz val="10"/>
        <color rgb="FF0D0D0D"/>
        <rFont val="Times New Roman"/>
        <family val="1"/>
      </rPr>
      <t>4</t>
    </r>
    <r>
      <rPr>
        <sz val="10"/>
        <color rgb="FF0D0D0D"/>
        <rFont val="Meiryo UI"/>
        <family val="1"/>
        <charset val="128"/>
      </rPr>
      <t>株）を実施。記載の数字は全て、それぞれを考慮した数字。</t>
    </r>
    <phoneticPr fontId="2"/>
  </si>
  <si>
    <r>
      <t xml:space="preserve">FY2023
</t>
    </r>
    <r>
      <rPr>
        <b/>
        <sz val="10"/>
        <color rgb="FFFFFFFF"/>
        <rFont val="ＭＳ Ｐ明朝"/>
        <family val="1"/>
        <charset val="128"/>
      </rPr>
      <t>（※</t>
    </r>
    <r>
      <rPr>
        <b/>
        <sz val="10"/>
        <color rgb="FFFFFFFF"/>
        <rFont val="Times New Roman"/>
        <family val="1"/>
      </rPr>
      <t>12</t>
    </r>
    <r>
      <rPr>
        <b/>
        <sz val="10"/>
        <color rgb="FFFFFFFF"/>
        <rFont val="ＭＳ Ｐ明朝"/>
        <family val="1"/>
        <charset val="128"/>
      </rPr>
      <t>）</t>
    </r>
    <phoneticPr fontId="20"/>
  </si>
  <si>
    <r>
      <t>175.84</t>
    </r>
    <r>
      <rPr>
        <sz val="10"/>
        <color theme="1"/>
        <rFont val="ＭＳ 明朝"/>
        <family val="1"/>
        <charset val="128"/>
      </rPr>
      <t>円</t>
    </r>
    <rPh sb="6" eb="7">
      <t>エン</t>
    </rPh>
    <phoneticPr fontId="2"/>
  </si>
  <si>
    <r>
      <t>8.49</t>
    </r>
    <r>
      <rPr>
        <sz val="10"/>
        <color theme="1"/>
        <rFont val="ＭＳ 明朝"/>
        <family val="1"/>
        <charset val="128"/>
      </rPr>
      <t>倍</t>
    </r>
    <rPh sb="4" eb="5">
      <t>バイ</t>
    </rPh>
    <phoneticPr fontId="2"/>
  </si>
  <si>
    <r>
      <t xml:space="preserve">FY2023
</t>
    </r>
    <r>
      <rPr>
        <b/>
        <sz val="10"/>
        <color rgb="FFFFFFFF"/>
        <rFont val="ＭＳ Ｐ明朝"/>
        <family val="1"/>
        <charset val="128"/>
      </rPr>
      <t>（※</t>
    </r>
    <r>
      <rPr>
        <b/>
        <sz val="10"/>
        <color rgb="FFFFFFFF"/>
        <rFont val="Times New Roman"/>
        <family val="1"/>
      </rPr>
      <t>2</t>
    </r>
    <r>
      <rPr>
        <b/>
        <sz val="10"/>
        <color rgb="FFFFFFFF"/>
        <rFont val="ＭＳ Ｐ明朝"/>
        <family val="1"/>
        <charset val="128"/>
      </rPr>
      <t>）</t>
    </r>
    <phoneticPr fontId="20"/>
  </si>
  <si>
    <r>
      <t xml:space="preserve">FY2024
</t>
    </r>
    <r>
      <rPr>
        <b/>
        <sz val="10"/>
        <color rgb="FFFFFFFF"/>
        <rFont val="ＭＳ Ｐ明朝"/>
        <family val="1"/>
        <charset val="128"/>
      </rPr>
      <t>（※</t>
    </r>
    <r>
      <rPr>
        <b/>
        <sz val="10"/>
        <color indexed="9"/>
        <rFont val="Times New Roman"/>
        <family val="1"/>
      </rPr>
      <t>2</t>
    </r>
    <r>
      <rPr>
        <b/>
        <sz val="10"/>
        <color rgb="FFFFFFFF"/>
        <rFont val="ＭＳ Ｐ明朝"/>
        <family val="1"/>
        <charset val="128"/>
      </rPr>
      <t>）</t>
    </r>
    <phoneticPr fontId="20"/>
  </si>
  <si>
    <r>
      <t xml:space="preserve">2  </t>
    </r>
    <r>
      <rPr>
        <sz val="11"/>
        <color theme="1"/>
        <rFont val="Yu Gothic"/>
        <family val="3"/>
        <charset val="128"/>
      </rPr>
      <t>持分法適用に係る暫定的な会計処理の確定を行っており、</t>
    </r>
    <r>
      <rPr>
        <sz val="11"/>
        <color theme="1"/>
        <rFont val="Times New Roman"/>
        <family val="3"/>
      </rPr>
      <t>2024</t>
    </r>
    <r>
      <rPr>
        <sz val="11"/>
        <color theme="1"/>
        <rFont val="Yu Gothic"/>
        <family val="3"/>
        <charset val="128"/>
      </rPr>
      <t>年</t>
    </r>
    <r>
      <rPr>
        <sz val="11"/>
        <color theme="1"/>
        <rFont val="Times New Roman"/>
        <family val="3"/>
      </rPr>
      <t>3</t>
    </r>
    <r>
      <rPr>
        <sz val="11"/>
        <color theme="1"/>
        <rFont val="Yu Gothic"/>
        <family val="3"/>
        <charset val="128"/>
      </rPr>
      <t>月期、</t>
    </r>
    <r>
      <rPr>
        <sz val="11"/>
        <color theme="1"/>
        <rFont val="Times New Roman"/>
        <family val="3"/>
      </rPr>
      <t>2025</t>
    </r>
    <r>
      <rPr>
        <sz val="11"/>
        <color theme="1"/>
        <rFont val="Yu Gothic"/>
        <family val="3"/>
        <charset val="128"/>
      </rPr>
      <t>年</t>
    </r>
    <r>
      <rPr>
        <sz val="11"/>
        <color theme="1"/>
        <rFont val="Times New Roman"/>
        <family val="3"/>
      </rPr>
      <t>3</t>
    </r>
    <r>
      <rPr>
        <sz val="11"/>
        <color theme="1"/>
        <rFont val="Yu Gothic"/>
        <family val="3"/>
        <charset val="128"/>
      </rPr>
      <t>月期に係る各数値については、暫定的な会計処理の確定の内容を反映させております。</t>
    </r>
    <phoneticPr fontId="20"/>
  </si>
  <si>
    <t>Accordingly, the respective figures associated with FY2023 and FY2024 have been adjusted to reflect the finalized provisional accounting treatment.</t>
    <phoneticPr fontId="2"/>
  </si>
  <si>
    <r>
      <t xml:space="preserve">   2022</t>
    </r>
    <r>
      <rPr>
        <sz val="11"/>
        <rFont val="Meiryo UI"/>
        <family val="3"/>
        <charset val="128"/>
      </rPr>
      <t>年</t>
    </r>
    <r>
      <rPr>
        <sz val="11"/>
        <rFont val="Times New Roman"/>
        <family val="1"/>
      </rPr>
      <t>3</t>
    </r>
    <r>
      <rPr>
        <sz val="11"/>
        <rFont val="Meiryo UI"/>
        <family val="3"/>
        <charset val="128"/>
      </rPr>
      <t>月期より、「収益認識に関する会計基準」等を適用しています。</t>
    </r>
    <phoneticPr fontId="20"/>
  </si>
  <si>
    <r>
      <t>1  2021</t>
    </r>
    <r>
      <rPr>
        <sz val="11"/>
        <rFont val="Meiryo UI"/>
        <family val="3"/>
        <charset val="128"/>
      </rPr>
      <t>年</t>
    </r>
    <r>
      <rPr>
        <sz val="11"/>
        <rFont val="Times New Roman"/>
        <family val="1"/>
      </rPr>
      <t>3</t>
    </r>
    <r>
      <rPr>
        <sz val="11"/>
        <rFont val="Meiryo UI"/>
        <family val="3"/>
        <charset val="128"/>
      </rPr>
      <t>月期については、収益認識適用後のデータも記載しています。</t>
    </r>
    <phoneticPr fontId="20"/>
  </si>
  <si>
    <r>
      <t xml:space="preserve">   2022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月期より、「収益認識に関する会計基準」等を適用しています。</t>
    </r>
    <phoneticPr fontId="20"/>
  </si>
  <si>
    <r>
      <rPr>
        <sz val="10"/>
        <color theme="1"/>
        <rFont val="Meiryo UI"/>
        <family val="3"/>
        <charset val="128"/>
      </rPr>
      <t>1　</t>
    </r>
    <r>
      <rPr>
        <sz val="10"/>
        <color theme="1"/>
        <rFont val="Times New Roman"/>
        <family val="1"/>
      </rPr>
      <t>2021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Meiryo UI"/>
        <family val="3"/>
        <charset val="128"/>
      </rPr>
      <t>月期については、収益認識適用後のデータも記載しています。</t>
    </r>
    <phoneticPr fontId="20"/>
  </si>
  <si>
    <r>
      <rPr>
        <sz val="10"/>
        <color theme="1"/>
        <rFont val="Meiryo UI"/>
        <family val="3"/>
        <charset val="128"/>
      </rPr>
      <t>2　人件費（給与手当＋賞与引当金繰入＋役員退職慰労引当金繰入額</t>
    </r>
    <r>
      <rPr>
        <sz val="10"/>
        <color theme="1"/>
        <rFont val="Times New Roman"/>
        <family val="1"/>
      </rPr>
      <t>+</t>
    </r>
    <r>
      <rPr>
        <sz val="10"/>
        <color theme="1"/>
        <rFont val="Meiryo UI"/>
        <family val="3"/>
        <charset val="128"/>
      </rPr>
      <t>退職給付費用）</t>
    </r>
    <rPh sb="21" eb="23">
      <t>タイショク</t>
    </rPh>
    <rPh sb="23" eb="25">
      <t>イロウ</t>
    </rPh>
    <phoneticPr fontId="20"/>
  </si>
  <si>
    <t>3　減価償却費には、のれん償却額は含まれておりません。</t>
    <phoneticPr fontId="20"/>
  </si>
  <si>
    <t>4　金融収支（受取利息＋受取配当金－支払利息）</t>
    <phoneticPr fontId="20"/>
  </si>
  <si>
    <r>
      <rPr>
        <sz val="10"/>
        <color theme="1"/>
        <rFont val="Meiryo UI"/>
        <family val="3"/>
        <charset val="128"/>
      </rPr>
      <t>5　持分法適用に係る暫定的な会計処理の確定を行っており、</t>
    </r>
    <r>
      <rPr>
        <sz val="10"/>
        <color theme="1"/>
        <rFont val="Times New Roman"/>
        <family val="3"/>
      </rPr>
      <t>2024</t>
    </r>
    <r>
      <rPr>
        <sz val="10"/>
        <color theme="1"/>
        <rFont val="Meiryo UI"/>
        <family val="3"/>
        <charset val="128"/>
      </rPr>
      <t>年</t>
    </r>
    <r>
      <rPr>
        <sz val="10"/>
        <color theme="1"/>
        <rFont val="Times New Roman"/>
        <family val="3"/>
      </rPr>
      <t>3</t>
    </r>
    <r>
      <rPr>
        <sz val="10"/>
        <color theme="1"/>
        <rFont val="Meiryo UI"/>
        <family val="3"/>
        <charset val="128"/>
      </rPr>
      <t>月期、</t>
    </r>
    <r>
      <rPr>
        <sz val="10"/>
        <color theme="1"/>
        <rFont val="Times New Roman"/>
        <family val="3"/>
      </rPr>
      <t>2025</t>
    </r>
    <r>
      <rPr>
        <sz val="10"/>
        <color theme="1"/>
        <rFont val="Yu Gothic"/>
        <family val="3"/>
        <charset val="128"/>
      </rPr>
      <t>年</t>
    </r>
    <r>
      <rPr>
        <sz val="10"/>
        <color theme="1"/>
        <rFont val="Times New Roman"/>
        <family val="3"/>
      </rPr>
      <t>3</t>
    </r>
    <r>
      <rPr>
        <sz val="10"/>
        <color theme="1"/>
        <rFont val="Yu Gothic"/>
        <family val="3"/>
        <charset val="128"/>
      </rPr>
      <t>月期</t>
    </r>
    <r>
      <rPr>
        <sz val="10"/>
        <color theme="1"/>
        <rFont val="Meiryo UI"/>
        <family val="3"/>
        <charset val="128"/>
      </rPr>
      <t>に係る各数値については、暫定的な会計処理の確定の内容を反映させております。</t>
    </r>
    <rPh sb="2" eb="5">
      <t>モチブンポウ</t>
    </rPh>
    <rPh sb="5" eb="7">
      <t>テキヨウ</t>
    </rPh>
    <rPh sb="8" eb="9">
      <t>カカワ</t>
    </rPh>
    <rPh sb="10" eb="13">
      <t>ザンテイテキ</t>
    </rPh>
    <rPh sb="14" eb="18">
      <t>カイケイショリ</t>
    </rPh>
    <rPh sb="19" eb="21">
      <t>カクテイ</t>
    </rPh>
    <rPh sb="22" eb="23">
      <t>オコナ</t>
    </rPh>
    <rPh sb="32" eb="33">
      <t>ネン</t>
    </rPh>
    <rPh sb="34" eb="35">
      <t>ガツ</t>
    </rPh>
    <rPh sb="35" eb="36">
      <t>キ</t>
    </rPh>
    <rPh sb="41" eb="42">
      <t>ネン</t>
    </rPh>
    <rPh sb="43" eb="44">
      <t>ガツ</t>
    </rPh>
    <rPh sb="44" eb="45">
      <t>キ</t>
    </rPh>
    <rPh sb="46" eb="47">
      <t>カカワ</t>
    </rPh>
    <rPh sb="48" eb="51">
      <t>カクスウチ</t>
    </rPh>
    <rPh sb="57" eb="60">
      <t>ザンテイテキ</t>
    </rPh>
    <rPh sb="61" eb="63">
      <t>カイケイ</t>
    </rPh>
    <rPh sb="63" eb="65">
      <t>ショリ</t>
    </rPh>
    <rPh sb="66" eb="68">
      <t>カクテイ</t>
    </rPh>
    <rPh sb="69" eb="71">
      <t>ナイヨウ</t>
    </rPh>
    <rPh sb="72" eb="74">
      <t>ハンエイ</t>
    </rPh>
    <phoneticPr fontId="20"/>
  </si>
  <si>
    <r>
      <rPr>
        <sz val="10"/>
        <color indexed="8"/>
        <rFont val="Meiryo UI"/>
        <family val="3"/>
        <charset val="128"/>
      </rPr>
      <t>人件費　</t>
    </r>
    <r>
      <rPr>
        <sz val="10"/>
        <color indexed="8"/>
        <rFont val="Times New Roman"/>
        <family val="1"/>
      </rPr>
      <t>Personnel expenses</t>
    </r>
    <r>
      <rPr>
        <sz val="10"/>
        <color indexed="8"/>
        <rFont val="ＭＳ Ｐ明朝"/>
        <family val="1"/>
        <charset val="128"/>
      </rPr>
      <t>　（※</t>
    </r>
    <r>
      <rPr>
        <sz val="10"/>
        <color rgb="FF000000"/>
        <rFont val="Times New Roman"/>
        <family val="1"/>
      </rPr>
      <t>2</t>
    </r>
    <r>
      <rPr>
        <sz val="10"/>
        <color indexed="8"/>
        <rFont val="ＭＳ Ｐ明朝"/>
        <family val="1"/>
        <charset val="128"/>
      </rPr>
      <t>）</t>
    </r>
    <rPh sb="0" eb="3">
      <t>ジンケンヒ</t>
    </rPh>
    <phoneticPr fontId="20"/>
  </si>
  <si>
    <r>
      <rPr>
        <sz val="10"/>
        <color indexed="8"/>
        <rFont val="Meiryo UI"/>
        <family val="3"/>
        <charset val="128"/>
      </rPr>
      <t>減価償却費　</t>
    </r>
    <r>
      <rPr>
        <sz val="10"/>
        <color indexed="8"/>
        <rFont val="Times New Roman"/>
        <family val="1"/>
      </rPr>
      <t>Depreciation</t>
    </r>
    <r>
      <rPr>
        <sz val="10"/>
        <color indexed="8"/>
        <rFont val="ＭＳ Ｐ明朝"/>
        <family val="1"/>
        <charset val="128"/>
      </rPr>
      <t>　（※</t>
    </r>
    <r>
      <rPr>
        <sz val="10"/>
        <color rgb="FF000000"/>
        <rFont val="Times New Roman"/>
        <family val="1"/>
      </rPr>
      <t>3</t>
    </r>
    <r>
      <rPr>
        <sz val="10"/>
        <color indexed="8"/>
        <rFont val="ＭＳ Ｐ明朝"/>
        <family val="1"/>
        <charset val="128"/>
      </rPr>
      <t>）</t>
    </r>
    <phoneticPr fontId="20"/>
  </si>
  <si>
    <r>
      <rPr>
        <sz val="10"/>
        <color indexed="8"/>
        <rFont val="Meiryo UI"/>
        <family val="3"/>
        <charset val="128"/>
      </rPr>
      <t>金融収支</t>
    </r>
    <r>
      <rPr>
        <sz val="10"/>
        <color indexed="8"/>
        <rFont val="Times New Roman"/>
        <family val="1"/>
      </rPr>
      <t xml:space="preserve">  Interest income and expenses</t>
    </r>
    <r>
      <rPr>
        <sz val="10"/>
        <color indexed="8"/>
        <rFont val="ＭＳ Ｐ明朝"/>
        <family val="1"/>
        <charset val="128"/>
      </rPr>
      <t>　（※</t>
    </r>
    <r>
      <rPr>
        <sz val="10"/>
        <color rgb="FF000000"/>
        <rFont val="Times New Roman"/>
        <family val="1"/>
      </rPr>
      <t>4</t>
    </r>
    <r>
      <rPr>
        <sz val="10"/>
        <color indexed="8"/>
        <rFont val="ＭＳ Ｐ明朝"/>
        <family val="1"/>
        <charset val="128"/>
      </rPr>
      <t>）</t>
    </r>
    <rPh sb="0" eb="2">
      <t>キンユウ</t>
    </rPh>
    <rPh sb="2" eb="4">
      <t>シュウシ</t>
    </rPh>
    <phoneticPr fontId="20"/>
  </si>
  <si>
    <r>
      <t xml:space="preserve">FY2020
</t>
    </r>
    <r>
      <rPr>
        <b/>
        <sz val="10"/>
        <color rgb="FFFFFFFF"/>
        <rFont val="ＭＳ Ｐ明朝"/>
        <family val="1"/>
        <charset val="128"/>
      </rPr>
      <t>（※</t>
    </r>
    <r>
      <rPr>
        <b/>
        <sz val="10"/>
        <color rgb="FFFFFFFF"/>
        <rFont val="Times New Roman"/>
        <family val="1"/>
      </rPr>
      <t>1</t>
    </r>
    <r>
      <rPr>
        <b/>
        <sz val="10"/>
        <color rgb="FFFFFFFF"/>
        <rFont val="ＭＳ Ｐ明朝"/>
        <family val="1"/>
        <charset val="128"/>
      </rPr>
      <t>）</t>
    </r>
    <phoneticPr fontId="20"/>
  </si>
  <si>
    <r>
      <t xml:space="preserve">FY2024
</t>
    </r>
    <r>
      <rPr>
        <b/>
        <sz val="10"/>
        <color rgb="FFFFFFFF"/>
        <rFont val="Yu Gothic"/>
        <family val="1"/>
        <charset val="128"/>
      </rPr>
      <t>（※</t>
    </r>
    <r>
      <rPr>
        <b/>
        <sz val="10"/>
        <color indexed="9"/>
        <rFont val="Times New Roman"/>
        <family val="1"/>
      </rPr>
      <t>3</t>
    </r>
    <r>
      <rPr>
        <b/>
        <sz val="10"/>
        <color rgb="FFFFFFFF"/>
        <rFont val="Yu Gothic"/>
        <family val="1"/>
        <charset val="128"/>
      </rPr>
      <t>）</t>
    </r>
    <phoneticPr fontId="2"/>
  </si>
  <si>
    <r>
      <t xml:space="preserve">FY2024
</t>
    </r>
    <r>
      <rPr>
        <b/>
        <sz val="10"/>
        <color rgb="FFFFFFFF"/>
        <rFont val="Yu Gothic"/>
        <family val="1"/>
        <charset val="128"/>
      </rPr>
      <t>（※</t>
    </r>
    <r>
      <rPr>
        <b/>
        <sz val="10"/>
        <color indexed="9"/>
        <rFont val="Times New Roman"/>
        <family val="1"/>
      </rPr>
      <t>12</t>
    </r>
    <r>
      <rPr>
        <b/>
        <sz val="10"/>
        <color rgb="FFFFFFFF"/>
        <rFont val="Yu Gothic"/>
        <family val="1"/>
        <charset val="128"/>
      </rPr>
      <t>）</t>
    </r>
    <phoneticPr fontId="2"/>
  </si>
  <si>
    <t>Provisional accounting treatment related to application of the equity method was finalized.</t>
    <phoneticPr fontId="2"/>
  </si>
  <si>
    <t>持分法適用に係る暫定的な会計処理の確定を行っており、2024年3月期、2025年3月期に係る各数値については、暫定的な会計処理の確定の内容を反映させております。</t>
    <rPh sb="0" eb="3">
      <t>モチブンポウ</t>
    </rPh>
    <rPh sb="3" eb="5">
      <t>テキヨウ</t>
    </rPh>
    <rPh sb="6" eb="7">
      <t>カカワ</t>
    </rPh>
    <rPh sb="8" eb="11">
      <t>ザンテイテキ</t>
    </rPh>
    <rPh sb="12" eb="14">
      <t>カイケイ</t>
    </rPh>
    <rPh sb="14" eb="16">
      <t>ショリ</t>
    </rPh>
    <rPh sb="17" eb="19">
      <t>カクテイ</t>
    </rPh>
    <rPh sb="20" eb="21">
      <t>オコナ</t>
    </rPh>
    <rPh sb="30" eb="31">
      <t>ネン</t>
    </rPh>
    <rPh sb="32" eb="33">
      <t>ガツ</t>
    </rPh>
    <rPh sb="33" eb="34">
      <t>キ</t>
    </rPh>
    <rPh sb="39" eb="40">
      <t>ネン</t>
    </rPh>
    <rPh sb="41" eb="42">
      <t>ガツ</t>
    </rPh>
    <rPh sb="42" eb="43">
      <t>キ</t>
    </rPh>
    <rPh sb="44" eb="45">
      <t>カカワ</t>
    </rPh>
    <rPh sb="46" eb="49">
      <t>カクスウチ</t>
    </rPh>
    <rPh sb="55" eb="58">
      <t>ザンテイテキ</t>
    </rPh>
    <rPh sb="59" eb="61">
      <t>カイケイ</t>
    </rPh>
    <rPh sb="61" eb="63">
      <t>ショリ</t>
    </rPh>
    <rPh sb="64" eb="66">
      <t>カクテイ</t>
    </rPh>
    <rPh sb="67" eb="69">
      <t>ナイヨウ</t>
    </rPh>
    <rPh sb="70" eb="72">
      <t>ハンエイ</t>
    </rPh>
    <phoneticPr fontId="2"/>
  </si>
  <si>
    <t>FY2025</t>
    <phoneticPr fontId="2"/>
  </si>
  <si>
    <r>
      <rPr>
        <b/>
        <sz val="14"/>
        <color theme="1"/>
        <rFont val="游ゴシック"/>
        <family val="3"/>
        <charset val="128"/>
      </rPr>
      <t>岩谷産業　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游ゴシック"/>
        <family val="3"/>
        <charset val="128"/>
      </rPr>
      <t>年データ（</t>
    </r>
    <r>
      <rPr>
        <b/>
        <sz val="14"/>
        <color theme="1"/>
        <rFont val="Times New Roman"/>
        <family val="1"/>
      </rPr>
      <t>FY2016</t>
    </r>
    <r>
      <rPr>
        <b/>
        <sz val="14"/>
        <color theme="1"/>
        <rFont val="游ゴシック"/>
        <family val="3"/>
        <charset val="128"/>
      </rPr>
      <t>～</t>
    </r>
    <r>
      <rPr>
        <b/>
        <sz val="14"/>
        <color theme="1"/>
        <rFont val="Times New Roman"/>
        <family val="1"/>
      </rPr>
      <t>FY2025)  Iwatani Corporation 10 years Data</t>
    </r>
    <rPh sb="0" eb="2">
      <t>イワタニ</t>
    </rPh>
    <rPh sb="2" eb="4">
      <t>サンギョウ</t>
    </rPh>
    <rPh sb="7" eb="8">
      <t>ネン</t>
    </rPh>
    <phoneticPr fontId="2"/>
  </si>
  <si>
    <r>
      <rPr>
        <b/>
        <sz val="12"/>
        <color theme="1"/>
        <rFont val="游ゴシック"/>
        <family val="3"/>
        <charset val="128"/>
      </rPr>
      <t>岩谷産業　セグメント別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游ゴシック"/>
        <family val="3"/>
        <charset val="128"/>
      </rPr>
      <t>年データ（</t>
    </r>
    <r>
      <rPr>
        <b/>
        <sz val="12"/>
        <color theme="1"/>
        <rFont val="Times New Roman"/>
        <family val="1"/>
      </rPr>
      <t>FY2016</t>
    </r>
    <r>
      <rPr>
        <b/>
        <sz val="12"/>
        <color theme="1"/>
        <rFont val="游ゴシック"/>
        <family val="3"/>
        <charset val="128"/>
      </rPr>
      <t>～</t>
    </r>
    <r>
      <rPr>
        <b/>
        <sz val="12"/>
        <color theme="1"/>
        <rFont val="Times New Roman"/>
        <family val="1"/>
      </rPr>
      <t>FY2025)  Iwatani Corporation Consolidated Segment 10 years Data</t>
    </r>
    <rPh sb="0" eb="2">
      <t>イワタニ</t>
    </rPh>
    <rPh sb="2" eb="4">
      <t>サンギョウ</t>
    </rPh>
    <rPh sb="10" eb="11">
      <t>ベツ</t>
    </rPh>
    <rPh sb="13" eb="14">
      <t>ネン</t>
    </rPh>
    <phoneticPr fontId="2"/>
  </si>
  <si>
    <t>FY2025</t>
    <phoneticPr fontId="20"/>
  </si>
  <si>
    <t>FY2020
（※1）</t>
  </si>
  <si>
    <t>FY2023
（※5）</t>
  </si>
  <si>
    <t>FY2024
（※5）</t>
  </si>
  <si>
    <r>
      <t>0.50</t>
    </r>
    <r>
      <rPr>
        <sz val="10"/>
        <color theme="1"/>
        <rFont val="ＭＳ Ｐ明朝"/>
        <family val="1"/>
        <charset val="128"/>
      </rPr>
      <t>倍</t>
    </r>
    <rPh sb="4" eb="5">
      <t>バイ</t>
    </rPh>
    <phoneticPr fontId="2"/>
  </si>
  <si>
    <r>
      <t>2,005.0</t>
    </r>
    <r>
      <rPr>
        <sz val="10"/>
        <color theme="1"/>
        <rFont val="ＭＳ Ｐ明朝"/>
        <family val="1"/>
        <charset val="128"/>
      </rPr>
      <t>円</t>
    </r>
    <rPh sb="7" eb="8">
      <t>エン</t>
    </rPh>
    <phoneticPr fontId="2"/>
  </si>
  <si>
    <r>
      <t>1,898.97</t>
    </r>
    <r>
      <rPr>
        <sz val="10"/>
        <color theme="1"/>
        <rFont val="ＭＳ Ｐ明朝"/>
        <family val="1"/>
        <charset val="128"/>
      </rPr>
      <t>円</t>
    </r>
    <rPh sb="8" eb="9">
      <t>エン</t>
    </rPh>
    <phoneticPr fontId="2"/>
  </si>
  <si>
    <t>1.05倍</t>
    <rPh sb="4" eb="5">
      <t>バイ</t>
    </rPh>
    <phoneticPr fontId="2"/>
  </si>
  <si>
    <t>9.68倍</t>
    <rPh sb="4" eb="5">
      <t>バイ</t>
    </rPh>
    <phoneticPr fontId="2"/>
  </si>
  <si>
    <t>-</t>
    <phoneticPr fontId="2"/>
  </si>
  <si>
    <r>
      <rPr>
        <sz val="10"/>
        <color theme="1"/>
        <rFont val="Segoe UI Symbol"/>
        <family val="1"/>
      </rPr>
      <t>47.00</t>
    </r>
    <r>
      <rPr>
        <sz val="10"/>
        <color theme="1"/>
        <rFont val="ＭＳ Ｐ明朝"/>
        <family val="1"/>
        <charset val="128"/>
      </rPr>
      <t>円</t>
    </r>
    <rPh sb="5" eb="6">
      <t>エン</t>
    </rPh>
    <phoneticPr fontId="2"/>
  </si>
  <si>
    <r>
      <t xml:space="preserve">FY2021
</t>
    </r>
    <r>
      <rPr>
        <b/>
        <sz val="10"/>
        <color rgb="FFFFFFFF"/>
        <rFont val="游ゴシック"/>
        <family val="1"/>
        <charset val="128"/>
      </rPr>
      <t>（※</t>
    </r>
    <r>
      <rPr>
        <b/>
        <sz val="10"/>
        <color indexed="9"/>
        <rFont val="Times New Roman"/>
        <family val="1"/>
      </rPr>
      <t>1</t>
    </r>
    <r>
      <rPr>
        <b/>
        <sz val="10"/>
        <color rgb="FFFFFFFF"/>
        <rFont val="游ゴシック"/>
        <family val="1"/>
        <charset val="128"/>
      </rPr>
      <t>）</t>
    </r>
    <phoneticPr fontId="2"/>
  </si>
  <si>
    <r>
      <t>1.62</t>
    </r>
    <r>
      <rPr>
        <sz val="10"/>
        <color theme="1"/>
        <rFont val="游ゴシック"/>
        <family val="3"/>
        <charset val="128"/>
      </rPr>
      <t>倍</t>
    </r>
    <rPh sb="4" eb="5">
      <t>バイ</t>
    </rPh>
    <phoneticPr fontId="2"/>
  </si>
  <si>
    <r>
      <t>15.82</t>
    </r>
    <r>
      <rPr>
        <sz val="10"/>
        <color theme="1"/>
        <rFont val="游ゴシック"/>
        <family val="3"/>
        <charset val="128"/>
      </rPr>
      <t>倍</t>
    </r>
    <phoneticPr fontId="2"/>
  </si>
  <si>
    <r>
      <t xml:space="preserve">FY2023
</t>
    </r>
    <r>
      <rPr>
        <b/>
        <sz val="10"/>
        <color rgb="FFFFFFFF"/>
        <rFont val="ＭＳ Ｐ明朝"/>
        <family val="1"/>
        <charset val="128"/>
      </rPr>
      <t>（※</t>
    </r>
    <r>
      <rPr>
        <b/>
        <sz val="10"/>
        <color rgb="FFFFFFFF"/>
        <rFont val="Times New Roman"/>
        <family val="1"/>
      </rPr>
      <t>2,3</t>
    </r>
    <r>
      <rPr>
        <b/>
        <sz val="10"/>
        <color rgb="FFFFFFFF"/>
        <rFont val="ＭＳ Ｐ明朝"/>
        <family val="1"/>
        <charset val="128"/>
      </rPr>
      <t>）</t>
    </r>
    <phoneticPr fontId="20"/>
  </si>
  <si>
    <r>
      <t>207.10</t>
    </r>
    <r>
      <rPr>
        <sz val="10"/>
        <color theme="1"/>
        <rFont val="ＭＳ Ｐ明朝"/>
        <family val="1"/>
        <charset val="128"/>
      </rPr>
      <t>円</t>
    </r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</si>
</sst>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&quot;△ &quot;#,##0"/>
    <numFmt numFmtId="177" formatCode="0.0%"/>
    <numFmt numFmtId="178" formatCode="0.00_ "/>
    <numFmt numFmtId="179" formatCode="0.000000"/>
    <numFmt numFmtId="180" formatCode="#,##0;[Red]&quot;△&quot;#,##0"/>
    <numFmt numFmtId="181" formatCode="#,##0.0"/>
    <numFmt numFmtId="182" formatCode="#,##0.0%;&quot;△&quot;#,##0.0%"/>
    <numFmt numFmtId="183" formatCode="0.0&quot;%&quot;"/>
    <numFmt numFmtId="184" formatCode="#,##0;[Red]\△#,##0"/>
    <numFmt numFmtId="185" formatCode="0.00&quot;円&quot;"/>
    <numFmt numFmtId="186" formatCode="#,##0.0&quot;円&quot;"/>
    <numFmt numFmtId="187" formatCode="#,##0.00&quot;円&quot;"/>
  </numFmts>
  <fonts count="7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0"/>
      <name val="Meiryo UI"/>
      <family val="3"/>
      <charset val="128"/>
    </font>
    <font>
      <b/>
      <sz val="11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Meiryo UI"/>
      <family val="3"/>
      <charset val="128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0"/>
      <color rgb="FFFFFFFF"/>
      <name val="Times New Roman"/>
      <family val="1"/>
    </font>
    <font>
      <b/>
      <sz val="10"/>
      <name val="Meiryo UI"/>
      <family val="3"/>
      <charset val="128"/>
    </font>
    <font>
      <sz val="10"/>
      <color theme="1"/>
      <name val="Times New Roman"/>
      <family val="1"/>
    </font>
    <font>
      <sz val="10"/>
      <color indexed="8"/>
      <name val="Meiryo UI"/>
      <family val="3"/>
      <charset val="128"/>
    </font>
    <font>
      <sz val="10"/>
      <color indexed="8"/>
      <name val="Times New Roman"/>
      <family val="1"/>
    </font>
    <font>
      <sz val="10"/>
      <color indexed="10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Times New Roman"/>
      <family val="1"/>
    </font>
    <font>
      <b/>
      <sz val="10"/>
      <color indexed="8"/>
      <name val="Meiryo UI"/>
      <family val="3"/>
      <charset val="128"/>
    </font>
    <font>
      <b/>
      <sz val="10"/>
      <color indexed="8"/>
      <name val="Times New Roman"/>
      <family val="1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Times New Roman"/>
      <family val="1"/>
    </font>
    <font>
      <b/>
      <sz val="12"/>
      <color theme="1"/>
      <name val="游ゴシック"/>
      <family val="3"/>
      <charset val="128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10"/>
      <color theme="1"/>
      <name val="Times New Roman"/>
      <family val="3"/>
      <charset val="128"/>
    </font>
    <font>
      <sz val="10"/>
      <color theme="1"/>
      <name val="Times New Roman"/>
      <family val="3"/>
    </font>
    <font>
      <sz val="10"/>
      <name val="Times New Roman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Times New Roman"/>
      <family val="3"/>
      <charset val="128"/>
    </font>
    <font>
      <b/>
      <sz val="10"/>
      <color theme="1"/>
      <name val="Times New Roman"/>
      <family val="3"/>
    </font>
    <font>
      <b/>
      <sz val="12"/>
      <color theme="1"/>
      <name val="Times New Roman"/>
      <family val="3"/>
      <charset val="128"/>
    </font>
    <font>
      <b/>
      <sz val="14"/>
      <color theme="1"/>
      <name val="Times New Roman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10"/>
      <color theme="1"/>
      <name val="Times New Roman"/>
      <family val="1"/>
      <charset val="128"/>
    </font>
    <font>
      <sz val="10"/>
      <color theme="1"/>
      <name val="ＭＳ Ｐ明朝"/>
      <family val="3"/>
      <charset val="128"/>
    </font>
    <font>
      <sz val="12"/>
      <name val="ＭＳ 明朝"/>
      <family val="1"/>
      <charset val="128"/>
    </font>
    <font>
      <sz val="10"/>
      <color rgb="FF0D0D0D"/>
      <name val="Times New Roman"/>
      <family val="1"/>
    </font>
    <font>
      <sz val="10"/>
      <color theme="1"/>
      <name val="Yu Gothic"/>
      <family val="1"/>
      <charset val="128"/>
    </font>
    <font>
      <sz val="10"/>
      <color theme="1"/>
      <name val="ＭＳ Ｐ明朝"/>
      <family val="1"/>
      <charset val="128"/>
    </font>
    <font>
      <sz val="10"/>
      <color rgb="FF000000"/>
      <name val="Times New Roman"/>
      <family val="1"/>
    </font>
    <font>
      <sz val="10"/>
      <color rgb="FF0D0D0D"/>
      <name val="Meiryo UI"/>
      <family val="1"/>
      <charset val="128"/>
    </font>
    <font>
      <b/>
      <sz val="10"/>
      <color rgb="FFFFFFFF"/>
      <name val="ＭＳ Ｐ明朝"/>
      <family val="1"/>
      <charset val="128"/>
    </font>
    <font>
      <sz val="11"/>
      <color theme="1"/>
      <name val="Times New Roman"/>
      <family val="3"/>
    </font>
    <font>
      <sz val="10"/>
      <color theme="1"/>
      <name val="ＭＳ 明朝"/>
      <family val="1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sz val="10"/>
      <color indexed="8"/>
      <name val="Times New Roman"/>
      <family val="3"/>
      <charset val="128"/>
    </font>
    <font>
      <b/>
      <sz val="10"/>
      <color rgb="FFFFFFFF"/>
      <name val="Yu Gothic"/>
      <family val="1"/>
      <charset val="128"/>
    </font>
    <font>
      <sz val="10"/>
      <color theme="1"/>
      <name val="Segoe UI Symbol"/>
      <family val="1"/>
    </font>
    <font>
      <b/>
      <sz val="10"/>
      <color rgb="FFFFFFFF"/>
      <name val="游ゴシック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64"/>
      </top>
      <bottom/>
      <diagonal/>
    </border>
    <border>
      <left style="thick">
        <color indexed="9"/>
      </left>
      <right style="thick">
        <color indexed="9"/>
      </right>
      <top style="thin">
        <color indexed="64"/>
      </top>
      <bottom style="hair">
        <color indexed="64"/>
      </bottom>
      <diagonal/>
    </border>
    <border>
      <left style="thick">
        <color indexed="9"/>
      </left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9"/>
      </right>
      <top style="thin">
        <color indexed="64"/>
      </top>
      <bottom/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thick">
        <color indexed="9"/>
      </left>
      <right style="thick">
        <color indexed="9"/>
      </right>
      <top/>
      <bottom style="thin">
        <color indexed="64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/>
      <diagonal/>
    </border>
    <border>
      <left style="thick">
        <color theme="0"/>
      </left>
      <right/>
      <top style="double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7" fillId="0" borderId="0"/>
    <xf numFmtId="38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/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7" fillId="0" borderId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>
      <alignment vertical="center"/>
    </xf>
    <xf numFmtId="0" fontId="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60" fillId="0" borderId="0"/>
    <xf numFmtId="3" fontId="60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176" fontId="16" fillId="3" borderId="3" xfId="28" applyNumberFormat="1" applyFont="1" applyFill="1" applyBorder="1" applyAlignment="1">
      <alignment horizontal="right" vertical="center"/>
    </xf>
    <xf numFmtId="176" fontId="16" fillId="3" borderId="4" xfId="28" applyNumberFormat="1" applyFont="1" applyFill="1" applyBorder="1" applyAlignment="1">
      <alignment horizontal="right" vertical="center"/>
    </xf>
    <xf numFmtId="176" fontId="16" fillId="4" borderId="4" xfId="28" applyNumberFormat="1" applyFont="1" applyFill="1" applyBorder="1" applyAlignment="1">
      <alignment horizontal="right" vertical="center"/>
    </xf>
    <xf numFmtId="176" fontId="16" fillId="4" borderId="3" xfId="28" applyNumberFormat="1" applyFont="1" applyFill="1" applyBorder="1" applyAlignment="1">
      <alignment horizontal="right" vertical="center"/>
    </xf>
    <xf numFmtId="176" fontId="16" fillId="3" borderId="5" xfId="28" applyNumberFormat="1" applyFont="1" applyFill="1" applyBorder="1" applyAlignment="1">
      <alignment horizontal="right" vertical="center"/>
    </xf>
    <xf numFmtId="176" fontId="16" fillId="0" borderId="5" xfId="28" applyNumberFormat="1" applyFont="1" applyBorder="1" applyAlignment="1">
      <alignment horizontal="right" vertical="center"/>
    </xf>
    <xf numFmtId="176" fontId="16" fillId="4" borderId="5" xfId="28" applyNumberFormat="1" applyFont="1" applyFill="1" applyBorder="1" applyAlignment="1">
      <alignment horizontal="right" vertical="center"/>
    </xf>
    <xf numFmtId="176" fontId="17" fillId="3" borderId="6" xfId="20" applyNumberFormat="1" applyFont="1" applyFill="1" applyBorder="1">
      <alignment vertical="center"/>
    </xf>
    <xf numFmtId="176" fontId="17" fillId="0" borderId="6" xfId="20" applyNumberFormat="1" applyFont="1" applyFill="1" applyBorder="1">
      <alignment vertical="center"/>
    </xf>
    <xf numFmtId="176" fontId="17" fillId="4" borderId="6" xfId="20" applyNumberFormat="1" applyFont="1" applyFill="1" applyBorder="1">
      <alignment vertical="center"/>
    </xf>
    <xf numFmtId="0" fontId="27" fillId="5" borderId="8" xfId="28" applyFont="1" applyFill="1" applyBorder="1" applyAlignment="1">
      <alignment horizontal="center" vertical="center" wrapText="1"/>
    </xf>
    <xf numFmtId="0" fontId="28" fillId="5" borderId="8" xfId="28" applyFont="1" applyFill="1" applyBorder="1" applyAlignment="1">
      <alignment horizontal="center" vertical="center" wrapText="1"/>
    </xf>
    <xf numFmtId="176" fontId="17" fillId="3" borderId="10" xfId="28" applyNumberFormat="1" applyFont="1" applyFill="1" applyBorder="1" applyAlignment="1">
      <alignment horizontal="right" vertical="center"/>
    </xf>
    <xf numFmtId="176" fontId="17" fillId="0" borderId="10" xfId="28" applyNumberFormat="1" applyFont="1" applyBorder="1" applyAlignment="1">
      <alignment horizontal="right" vertical="center"/>
    </xf>
    <xf numFmtId="176" fontId="17" fillId="4" borderId="10" xfId="28" applyNumberFormat="1" applyFont="1" applyFill="1" applyBorder="1" applyAlignment="1">
      <alignment horizontal="right" vertical="center"/>
    </xf>
    <xf numFmtId="176" fontId="17" fillId="3" borderId="8" xfId="28" applyNumberFormat="1" applyFont="1" applyFill="1" applyBorder="1" applyAlignment="1">
      <alignment horizontal="right" vertical="center"/>
    </xf>
    <xf numFmtId="176" fontId="17" fillId="0" borderId="8" xfId="28" applyNumberFormat="1" applyFont="1" applyBorder="1" applyAlignment="1">
      <alignment horizontal="right" vertical="center"/>
    </xf>
    <xf numFmtId="176" fontId="17" fillId="4" borderId="8" xfId="28" applyNumberFormat="1" applyFont="1" applyFill="1" applyBorder="1" applyAlignment="1">
      <alignment horizontal="right" vertical="center"/>
    </xf>
    <xf numFmtId="181" fontId="17" fillId="3" borderId="8" xfId="28" applyNumberFormat="1" applyFont="1" applyFill="1" applyBorder="1" applyAlignment="1">
      <alignment horizontal="right" vertical="center"/>
    </xf>
    <xf numFmtId="181" fontId="17" fillId="0" borderId="8" xfId="28" applyNumberFormat="1" applyFont="1" applyBorder="1" applyAlignment="1">
      <alignment horizontal="right" vertical="center"/>
    </xf>
    <xf numFmtId="181" fontId="17" fillId="4" borderId="8" xfId="28" applyNumberFormat="1" applyFont="1" applyFill="1" applyBorder="1" applyAlignment="1">
      <alignment horizontal="right" vertical="center"/>
    </xf>
    <xf numFmtId="4" fontId="17" fillId="3" borderId="8" xfId="28" applyNumberFormat="1" applyFont="1" applyFill="1" applyBorder="1" applyAlignment="1">
      <alignment horizontal="right" vertical="center"/>
    </xf>
    <xf numFmtId="4" fontId="17" fillId="4" borderId="8" xfId="28" applyNumberFormat="1" applyFont="1" applyFill="1" applyBorder="1" applyAlignment="1">
      <alignment horizontal="right" vertical="center"/>
    </xf>
    <xf numFmtId="0" fontId="21" fillId="0" borderId="0" xfId="19" applyFont="1">
      <alignment vertical="center"/>
    </xf>
    <xf numFmtId="0" fontId="21" fillId="3" borderId="0" xfId="19" applyFont="1" applyFill="1">
      <alignment vertical="center"/>
    </xf>
    <xf numFmtId="0" fontId="17" fillId="2" borderId="7" xfId="19" applyFont="1" applyFill="1" applyBorder="1" applyAlignment="1">
      <alignment horizontal="left" vertical="center" shrinkToFit="1"/>
    </xf>
    <xf numFmtId="0" fontId="17" fillId="2" borderId="7" xfId="19" applyFont="1" applyFill="1" applyBorder="1" applyAlignment="1">
      <alignment horizontal="left" vertical="center"/>
    </xf>
    <xf numFmtId="0" fontId="17" fillId="0" borderId="11" xfId="19" applyFont="1" applyBorder="1" applyAlignment="1">
      <alignment horizontal="left" vertical="center" shrinkToFit="1"/>
    </xf>
    <xf numFmtId="0" fontId="17" fillId="0" borderId="11" xfId="19" applyFont="1" applyBorder="1" applyAlignment="1">
      <alignment horizontal="left" vertical="center"/>
    </xf>
    <xf numFmtId="0" fontId="23" fillId="0" borderId="12" xfId="19" applyFont="1" applyBorder="1">
      <alignment vertical="center"/>
    </xf>
    <xf numFmtId="0" fontId="16" fillId="2" borderId="9" xfId="19" applyFont="1" applyFill="1" applyBorder="1" applyAlignment="1">
      <alignment horizontal="left" vertical="center" shrinkToFit="1"/>
    </xf>
    <xf numFmtId="0" fontId="16" fillId="2" borderId="9" xfId="19" applyFont="1" applyFill="1" applyBorder="1" applyAlignment="1">
      <alignment horizontal="left" vertical="center"/>
    </xf>
    <xf numFmtId="0" fontId="23" fillId="0" borderId="0" xfId="19" applyFont="1">
      <alignment vertical="center"/>
    </xf>
    <xf numFmtId="0" fontId="26" fillId="5" borderId="7" xfId="19" applyFont="1" applyFill="1" applyBorder="1" applyAlignment="1">
      <alignment horizontal="left" vertical="center" shrinkToFit="1"/>
    </xf>
    <xf numFmtId="0" fontId="26" fillId="5" borderId="7" xfId="19" applyFont="1" applyFill="1" applyBorder="1" applyAlignment="1">
      <alignment horizontal="left" vertical="center"/>
    </xf>
    <xf numFmtId="0" fontId="24" fillId="5" borderId="7" xfId="19" applyFont="1" applyFill="1" applyBorder="1" applyAlignment="1">
      <alignment horizontal="left" vertical="center"/>
    </xf>
    <xf numFmtId="0" fontId="21" fillId="2" borderId="0" xfId="19" applyFont="1" applyFill="1">
      <alignment vertical="center"/>
    </xf>
    <xf numFmtId="0" fontId="17" fillId="2" borderId="0" xfId="19" applyFont="1" applyFill="1" applyAlignment="1">
      <alignment horizontal="right" vertical="center"/>
    </xf>
    <xf numFmtId="0" fontId="21" fillId="2" borderId="0" xfId="19" applyFont="1" applyFill="1" applyAlignment="1">
      <alignment horizontal="right" vertical="center"/>
    </xf>
    <xf numFmtId="0" fontId="18" fillId="2" borderId="0" xfId="19" applyFont="1" applyFill="1">
      <alignment vertical="center"/>
    </xf>
    <xf numFmtId="0" fontId="27" fillId="5" borderId="7" xfId="19" applyFont="1" applyFill="1" applyBorder="1" applyAlignment="1">
      <alignment horizontal="left" vertical="center" shrinkToFit="1"/>
    </xf>
    <xf numFmtId="0" fontId="35" fillId="2" borderId="11" xfId="19" applyFont="1" applyFill="1" applyBorder="1" applyAlignment="1">
      <alignment horizontal="left" vertical="center"/>
    </xf>
    <xf numFmtId="0" fontId="30" fillId="2" borderId="7" xfId="19" applyFont="1" applyFill="1" applyBorder="1" applyAlignment="1">
      <alignment horizontal="left" vertical="center"/>
    </xf>
    <xf numFmtId="182" fontId="17" fillId="3" borderId="15" xfId="19" applyNumberFormat="1" applyFont="1" applyFill="1" applyBorder="1" applyAlignment="1">
      <alignment horizontal="right" vertical="center"/>
    </xf>
    <xf numFmtId="182" fontId="38" fillId="3" borderId="15" xfId="19" applyNumberFormat="1" applyFont="1" applyFill="1" applyBorder="1" applyAlignment="1">
      <alignment horizontal="right" vertical="center"/>
    </xf>
    <xf numFmtId="0" fontId="30" fillId="2" borderId="0" xfId="19" applyFont="1" applyFill="1" applyAlignment="1">
      <alignment horizontal="left" vertical="center"/>
    </xf>
    <xf numFmtId="182" fontId="17" fillId="3" borderId="16" xfId="19" applyNumberFormat="1" applyFont="1" applyFill="1" applyBorder="1" applyAlignment="1">
      <alignment horizontal="right" vertical="center"/>
    </xf>
    <xf numFmtId="0" fontId="35" fillId="2" borderId="9" xfId="19" applyFont="1" applyFill="1" applyBorder="1" applyAlignment="1">
      <alignment horizontal="left" vertical="center"/>
    </xf>
    <xf numFmtId="176" fontId="17" fillId="3" borderId="16" xfId="28" applyNumberFormat="1" applyFont="1" applyFill="1" applyBorder="1" applyAlignment="1">
      <alignment horizontal="right" vertical="center"/>
    </xf>
    <xf numFmtId="176" fontId="17" fillId="4" borderId="16" xfId="28" applyNumberFormat="1" applyFont="1" applyFill="1" applyBorder="1" applyAlignment="1">
      <alignment horizontal="right" vertical="center"/>
    </xf>
    <xf numFmtId="176" fontId="17" fillId="6" borderId="16" xfId="28" applyNumberFormat="1" applyFont="1" applyFill="1" applyBorder="1" applyAlignment="1">
      <alignment horizontal="right" vertical="center"/>
    </xf>
    <xf numFmtId="176" fontId="17" fillId="3" borderId="15" xfId="28" applyNumberFormat="1" applyFont="1" applyFill="1" applyBorder="1" applyAlignment="1">
      <alignment horizontal="right" vertical="center"/>
    </xf>
    <xf numFmtId="0" fontId="30" fillId="2" borderId="9" xfId="19" applyFont="1" applyFill="1" applyBorder="1" applyAlignment="1">
      <alignment horizontal="left" vertical="center"/>
    </xf>
    <xf numFmtId="176" fontId="17" fillId="3" borderId="4" xfId="28" applyNumberFormat="1" applyFont="1" applyFill="1" applyBorder="1" applyAlignment="1">
      <alignment horizontal="right" vertical="center"/>
    </xf>
    <xf numFmtId="176" fontId="17" fillId="6" borderId="4" xfId="28" applyNumberFormat="1" applyFont="1" applyFill="1" applyBorder="1" applyAlignment="1">
      <alignment horizontal="right" vertical="center"/>
    </xf>
    <xf numFmtId="176" fontId="17" fillId="6" borderId="15" xfId="28" applyNumberFormat="1" applyFont="1" applyFill="1" applyBorder="1" applyAlignment="1">
      <alignment horizontal="right" vertical="center"/>
    </xf>
    <xf numFmtId="0" fontId="30" fillId="2" borderId="1" xfId="19" applyFont="1" applyFill="1" applyBorder="1" applyAlignment="1">
      <alignment horizontal="left" vertical="center"/>
    </xf>
    <xf numFmtId="176" fontId="17" fillId="3" borderId="17" xfId="28" applyNumberFormat="1" applyFont="1" applyFill="1" applyBorder="1" applyAlignment="1">
      <alignment horizontal="right" vertical="center"/>
    </xf>
    <xf numFmtId="176" fontId="17" fillId="4" borderId="17" xfId="28" applyNumberFormat="1" applyFont="1" applyFill="1" applyBorder="1" applyAlignment="1">
      <alignment horizontal="right" vertical="center"/>
    </xf>
    <xf numFmtId="0" fontId="35" fillId="2" borderId="1" xfId="19" applyFont="1" applyFill="1" applyBorder="1" applyAlignment="1">
      <alignment horizontal="left" vertical="center"/>
    </xf>
    <xf numFmtId="176" fontId="16" fillId="3" borderId="17" xfId="28" applyNumberFormat="1" applyFont="1" applyFill="1" applyBorder="1" applyAlignment="1">
      <alignment horizontal="right" vertical="center"/>
    </xf>
    <xf numFmtId="176" fontId="16" fillId="4" borderId="17" xfId="28" applyNumberFormat="1" applyFont="1" applyFill="1" applyBorder="1" applyAlignment="1">
      <alignment horizontal="right" vertical="center"/>
    </xf>
    <xf numFmtId="0" fontId="30" fillId="2" borderId="11" xfId="19" applyFont="1" applyFill="1" applyBorder="1" applyAlignment="1">
      <alignment horizontal="left" vertical="center"/>
    </xf>
    <xf numFmtId="0" fontId="30" fillId="2" borderId="11" xfId="19" applyFont="1" applyFill="1" applyBorder="1">
      <alignment vertical="center"/>
    </xf>
    <xf numFmtId="176" fontId="17" fillId="3" borderId="3" xfId="28" applyNumberFormat="1" applyFont="1" applyFill="1" applyBorder="1" applyAlignment="1">
      <alignment horizontal="right" vertical="center"/>
    </xf>
    <xf numFmtId="176" fontId="17" fillId="4" borderId="3" xfId="28" applyNumberFormat="1" applyFont="1" applyFill="1" applyBorder="1" applyAlignment="1">
      <alignment horizontal="right" vertical="center"/>
    </xf>
    <xf numFmtId="182" fontId="17" fillId="3" borderId="15" xfId="28" applyNumberFormat="1" applyFont="1" applyFill="1" applyBorder="1" applyAlignment="1">
      <alignment horizontal="right" vertical="center"/>
    </xf>
    <xf numFmtId="182" fontId="17" fillId="3" borderId="16" xfId="28" applyNumberFormat="1" applyFont="1" applyFill="1" applyBorder="1" applyAlignment="1">
      <alignment horizontal="right" vertical="center"/>
    </xf>
    <xf numFmtId="182" fontId="17" fillId="3" borderId="16" xfId="19" applyNumberFormat="1" applyFont="1" applyFill="1" applyBorder="1">
      <alignment vertical="center"/>
    </xf>
    <xf numFmtId="0" fontId="35" fillId="0" borderId="11" xfId="19" applyFont="1" applyBorder="1" applyAlignment="1">
      <alignment horizontal="left" vertical="center"/>
    </xf>
    <xf numFmtId="0" fontId="30" fillId="0" borderId="13" xfId="19" applyFont="1" applyBorder="1" applyAlignment="1">
      <alignment horizontal="left" vertical="center"/>
    </xf>
    <xf numFmtId="0" fontId="30" fillId="2" borderId="0" xfId="19" applyFont="1" applyFill="1">
      <alignment vertical="center"/>
    </xf>
    <xf numFmtId="0" fontId="30" fillId="2" borderId="7" xfId="19" applyFont="1" applyFill="1" applyBorder="1">
      <alignment vertical="center"/>
    </xf>
    <xf numFmtId="182" fontId="17" fillId="3" borderId="15" xfId="19" applyNumberFormat="1" applyFont="1" applyFill="1" applyBorder="1">
      <alignment vertical="center"/>
    </xf>
    <xf numFmtId="182" fontId="17" fillId="0" borderId="0" xfId="19" applyNumberFormat="1" applyFont="1">
      <alignment vertical="center"/>
    </xf>
    <xf numFmtId="0" fontId="17" fillId="0" borderId="0" xfId="19" applyFont="1" applyAlignment="1">
      <alignment horizontal="left" vertical="center" indent="1"/>
    </xf>
    <xf numFmtId="10" fontId="21" fillId="0" borderId="0" xfId="21" applyNumberFormat="1" applyFont="1">
      <alignment vertical="center"/>
    </xf>
    <xf numFmtId="176" fontId="17" fillId="0" borderId="10" xfId="28" applyNumberFormat="1" applyFont="1" applyFill="1" applyBorder="1" applyAlignment="1">
      <alignment horizontal="right" vertical="center"/>
    </xf>
    <xf numFmtId="176" fontId="16" fillId="0" borderId="5" xfId="28" applyNumberFormat="1" applyFont="1" applyFill="1" applyBorder="1" applyAlignment="1">
      <alignment horizontal="right" vertical="center"/>
    </xf>
    <xf numFmtId="176" fontId="17" fillId="0" borderId="8" xfId="28" applyNumberFormat="1" applyFont="1" applyFill="1" applyBorder="1" applyAlignment="1">
      <alignment horizontal="right" vertical="center"/>
    </xf>
    <xf numFmtId="181" fontId="17" fillId="0" borderId="8" xfId="28" applyNumberFormat="1" applyFont="1" applyFill="1" applyBorder="1" applyAlignment="1">
      <alignment horizontal="right" vertical="center"/>
    </xf>
    <xf numFmtId="182" fontId="17" fillId="4" borderId="15" xfId="0" applyNumberFormat="1" applyFont="1" applyFill="1" applyBorder="1" applyAlignment="1">
      <alignment horizontal="right" vertical="center"/>
    </xf>
    <xf numFmtId="182" fontId="17" fillId="4" borderId="16" xfId="0" applyNumberFormat="1" applyFont="1" applyFill="1" applyBorder="1" applyAlignment="1">
      <alignment horizontal="right" vertical="center"/>
    </xf>
    <xf numFmtId="182" fontId="17" fillId="4" borderId="16" xfId="0" applyNumberFormat="1" applyFont="1" applyFill="1" applyBorder="1">
      <alignment vertical="center"/>
    </xf>
    <xf numFmtId="182" fontId="17" fillId="4" borderId="15" xfId="0" applyNumberFormat="1" applyFont="1" applyFill="1" applyBorder="1">
      <alignment vertical="center"/>
    </xf>
    <xf numFmtId="176" fontId="16" fillId="0" borderId="3" xfId="28" applyNumberFormat="1" applyFont="1" applyFill="1" applyBorder="1" applyAlignment="1">
      <alignment horizontal="right" vertical="center"/>
    </xf>
    <xf numFmtId="182" fontId="17" fillId="0" borderId="15" xfId="19" applyNumberFormat="1" applyFont="1" applyFill="1" applyBorder="1" applyAlignment="1">
      <alignment horizontal="right" vertical="center"/>
    </xf>
    <xf numFmtId="182" fontId="17" fillId="0" borderId="16" xfId="19" applyNumberFormat="1" applyFont="1" applyFill="1" applyBorder="1" applyAlignment="1">
      <alignment horizontal="right" vertical="center"/>
    </xf>
    <xf numFmtId="176" fontId="16" fillId="0" borderId="4" xfId="28" applyNumberFormat="1" applyFont="1" applyFill="1" applyBorder="1" applyAlignment="1">
      <alignment horizontal="right" vertical="center"/>
    </xf>
    <xf numFmtId="176" fontId="17" fillId="0" borderId="16" xfId="28" applyNumberFormat="1" applyFont="1" applyFill="1" applyBorder="1" applyAlignment="1">
      <alignment horizontal="right" vertical="center"/>
    </xf>
    <xf numFmtId="176" fontId="17" fillId="0" borderId="4" xfId="28" applyNumberFormat="1" applyFont="1" applyFill="1" applyBorder="1" applyAlignment="1">
      <alignment horizontal="right" vertical="center"/>
    </xf>
    <xf numFmtId="176" fontId="17" fillId="0" borderId="15" xfId="28" applyNumberFormat="1" applyFont="1" applyFill="1" applyBorder="1" applyAlignment="1">
      <alignment horizontal="right" vertical="center"/>
    </xf>
    <xf numFmtId="176" fontId="17" fillId="0" borderId="17" xfId="28" applyNumberFormat="1" applyFont="1" applyFill="1" applyBorder="1" applyAlignment="1">
      <alignment horizontal="right" vertical="center"/>
    </xf>
    <xf numFmtId="176" fontId="16" fillId="0" borderId="17" xfId="28" applyNumberFormat="1" applyFont="1" applyFill="1" applyBorder="1" applyAlignment="1">
      <alignment horizontal="right" vertical="center"/>
    </xf>
    <xf numFmtId="176" fontId="17" fillId="0" borderId="3" xfId="28" applyNumberFormat="1" applyFont="1" applyFill="1" applyBorder="1" applyAlignment="1">
      <alignment horizontal="right" vertical="center"/>
    </xf>
    <xf numFmtId="182" fontId="17" fillId="0" borderId="16" xfId="19" applyNumberFormat="1" applyFont="1" applyFill="1" applyBorder="1">
      <alignment vertical="center"/>
    </xf>
    <xf numFmtId="182" fontId="17" fillId="0" borderId="15" xfId="19" applyNumberFormat="1" applyFont="1" applyFill="1" applyBorder="1">
      <alignment vertical="center"/>
    </xf>
    <xf numFmtId="0" fontId="42" fillId="0" borderId="0" xfId="0" applyFont="1" applyFill="1">
      <alignment vertical="center"/>
    </xf>
    <xf numFmtId="0" fontId="42" fillId="0" borderId="0" xfId="0" applyFont="1">
      <alignment vertical="center"/>
    </xf>
    <xf numFmtId="0" fontId="30" fillId="0" borderId="0" xfId="0" applyFont="1" applyFill="1">
      <alignment vertical="center"/>
    </xf>
    <xf numFmtId="180" fontId="30" fillId="0" borderId="0" xfId="0" applyNumberFormat="1" applyFont="1" applyFill="1">
      <alignment vertical="center"/>
    </xf>
    <xf numFmtId="0" fontId="30" fillId="0" borderId="0" xfId="0" applyFont="1" applyFill="1" applyAlignment="1">
      <alignment vertical="center"/>
    </xf>
    <xf numFmtId="0" fontId="54" fillId="0" borderId="0" xfId="0" applyFont="1" applyFill="1">
      <alignment vertical="center"/>
    </xf>
    <xf numFmtId="0" fontId="57" fillId="0" borderId="0" xfId="9" applyFont="1" applyFill="1" applyBorder="1" applyAlignment="1"/>
    <xf numFmtId="0" fontId="43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9" applyFont="1" applyFill="1" applyBorder="1" applyAlignment="1">
      <alignment vertical="center"/>
    </xf>
    <xf numFmtId="0" fontId="27" fillId="5" borderId="20" xfId="28" applyFont="1" applyFill="1" applyBorder="1" applyAlignment="1">
      <alignment horizontal="center" vertical="center" wrapText="1"/>
    </xf>
    <xf numFmtId="0" fontId="27" fillId="5" borderId="21" xfId="28" applyFont="1" applyFill="1" applyBorder="1" applyAlignment="1">
      <alignment horizontal="center" vertical="center" wrapText="1"/>
    </xf>
    <xf numFmtId="3" fontId="30" fillId="0" borderId="22" xfId="3" applyNumberFormat="1" applyFont="1" applyFill="1" applyBorder="1" applyAlignment="1">
      <alignment vertical="center"/>
    </xf>
    <xf numFmtId="3" fontId="30" fillId="0" borderId="22" xfId="0" applyNumberFormat="1" applyFont="1" applyBorder="1" applyAlignment="1">
      <alignment vertical="center"/>
    </xf>
    <xf numFmtId="176" fontId="44" fillId="0" borderId="22" xfId="3" applyNumberFormat="1" applyFont="1" applyFill="1" applyBorder="1" applyAlignment="1">
      <alignment vertical="center"/>
    </xf>
    <xf numFmtId="176" fontId="30" fillId="0" borderId="22" xfId="3" applyNumberFormat="1" applyFont="1" applyFill="1" applyBorder="1" applyAlignment="1">
      <alignment vertical="center"/>
    </xf>
    <xf numFmtId="176" fontId="30" fillId="0" borderId="22" xfId="12" applyNumberFormat="1" applyFont="1" applyFill="1" applyBorder="1" applyAlignment="1">
      <alignment vertical="center"/>
    </xf>
    <xf numFmtId="38" fontId="30" fillId="0" borderId="22" xfId="12" applyFont="1" applyFill="1" applyBorder="1" applyAlignment="1">
      <alignment vertical="center"/>
    </xf>
    <xf numFmtId="180" fontId="30" fillId="0" borderId="22" xfId="3" applyNumberFormat="1" applyFont="1" applyFill="1" applyBorder="1" applyAlignment="1">
      <alignment vertical="center"/>
    </xf>
    <xf numFmtId="180" fontId="30" fillId="0" borderId="22" xfId="12" applyNumberFormat="1" applyFont="1" applyFill="1" applyBorder="1" applyAlignment="1">
      <alignment vertical="center"/>
    </xf>
    <xf numFmtId="183" fontId="30" fillId="0" borderId="22" xfId="3" applyNumberFormat="1" applyFont="1" applyFill="1" applyBorder="1" applyAlignment="1">
      <alignment vertical="center"/>
    </xf>
    <xf numFmtId="177" fontId="30" fillId="0" borderId="22" xfId="26" applyNumberFormat="1" applyFont="1" applyFill="1" applyBorder="1" applyAlignment="1">
      <alignment vertical="center"/>
    </xf>
    <xf numFmtId="177" fontId="30" fillId="0" borderId="22" xfId="3" applyNumberFormat="1" applyFont="1" applyFill="1" applyBorder="1" applyAlignment="1">
      <alignment vertical="center"/>
    </xf>
    <xf numFmtId="40" fontId="30" fillId="0" borderId="22" xfId="12" applyNumberFormat="1" applyFont="1" applyFill="1" applyBorder="1" applyAlignment="1">
      <alignment horizontal="right" vertical="center"/>
    </xf>
    <xf numFmtId="40" fontId="30" fillId="0" borderId="22" xfId="3" applyNumberFormat="1" applyFont="1" applyFill="1" applyBorder="1" applyAlignment="1">
      <alignment horizontal="right" vertical="center"/>
    </xf>
    <xf numFmtId="2" fontId="30" fillId="0" borderId="22" xfId="3" applyNumberFormat="1" applyFont="1" applyFill="1" applyBorder="1" applyAlignment="1">
      <alignment horizontal="right" vertical="center"/>
    </xf>
    <xf numFmtId="177" fontId="30" fillId="0" borderId="22" xfId="3" quotePrefix="1" applyNumberFormat="1" applyFont="1" applyFill="1" applyBorder="1" applyAlignment="1">
      <alignment vertical="center"/>
    </xf>
    <xf numFmtId="179" fontId="30" fillId="0" borderId="22" xfId="3" applyNumberFormat="1" applyFont="1" applyFill="1" applyBorder="1" applyAlignment="1">
      <alignment horizontal="right" vertical="center"/>
    </xf>
    <xf numFmtId="0" fontId="30" fillId="0" borderId="22" xfId="3" applyFont="1" applyFill="1" applyBorder="1" applyAlignment="1">
      <alignment horizontal="right" vertical="center"/>
    </xf>
    <xf numFmtId="178" fontId="30" fillId="0" borderId="22" xfId="3" applyNumberFormat="1" applyFont="1" applyFill="1" applyBorder="1" applyAlignment="1">
      <alignment horizontal="right" vertical="center"/>
    </xf>
    <xf numFmtId="177" fontId="30" fillId="0" borderId="22" xfId="27" applyNumberFormat="1" applyFont="1" applyFill="1" applyBorder="1" applyAlignment="1">
      <alignment vertical="center"/>
    </xf>
    <xf numFmtId="38" fontId="30" fillId="0" borderId="22" xfId="29" applyFont="1" applyBorder="1" applyAlignment="1">
      <alignment horizontal="right" vertical="center"/>
    </xf>
    <xf numFmtId="38" fontId="30" fillId="0" borderId="23" xfId="29" applyFont="1" applyBorder="1" applyAlignment="1">
      <alignment horizontal="right" vertical="center"/>
    </xf>
    <xf numFmtId="38" fontId="30" fillId="0" borderId="20" xfId="29" applyFont="1" applyBorder="1" applyAlignment="1">
      <alignment horizontal="right" vertical="center"/>
    </xf>
    <xf numFmtId="38" fontId="44" fillId="0" borderId="23" xfId="29" applyFont="1" applyBorder="1" applyAlignment="1">
      <alignment horizontal="right" vertical="center"/>
    </xf>
    <xf numFmtId="3" fontId="30" fillId="0" borderId="24" xfId="3" applyNumberFormat="1" applyFont="1" applyFill="1" applyBorder="1" applyAlignment="1">
      <alignment vertical="center"/>
    </xf>
    <xf numFmtId="38" fontId="30" fillId="0" borderId="24" xfId="29" applyFont="1" applyFill="1" applyBorder="1" applyAlignment="1">
      <alignment vertical="center"/>
    </xf>
    <xf numFmtId="184" fontId="30" fillId="0" borderId="24" xfId="29" applyNumberFormat="1" applyFont="1" applyFill="1" applyBorder="1" applyAlignment="1">
      <alignment vertical="center"/>
    </xf>
    <xf numFmtId="184" fontId="30" fillId="0" borderId="24" xfId="29" applyNumberFormat="1" applyFont="1" applyFill="1" applyBorder="1" applyAlignment="1">
      <alignment horizontal="right" vertical="center"/>
    </xf>
    <xf numFmtId="184" fontId="30" fillId="0" borderId="24" xfId="0" applyNumberFormat="1" applyFont="1" applyFill="1" applyBorder="1" applyAlignment="1">
      <alignment vertical="center"/>
    </xf>
    <xf numFmtId="183" fontId="30" fillId="0" borderId="24" xfId="3" applyNumberFormat="1" applyFont="1" applyFill="1" applyBorder="1" applyAlignment="1">
      <alignment vertical="center"/>
    </xf>
    <xf numFmtId="177" fontId="30" fillId="0" borderId="24" xfId="3" applyNumberFormat="1" applyFont="1" applyFill="1" applyBorder="1" applyAlignment="1">
      <alignment vertical="center"/>
    </xf>
    <xf numFmtId="0" fontId="30" fillId="0" borderId="24" xfId="0" applyFont="1" applyFill="1" applyBorder="1" applyAlignment="1">
      <alignment horizontal="right" vertical="center"/>
    </xf>
    <xf numFmtId="177" fontId="30" fillId="0" borderId="24" xfId="3" quotePrefix="1" applyNumberFormat="1" applyFont="1" applyFill="1" applyBorder="1" applyAlignment="1">
      <alignment vertical="center"/>
    </xf>
    <xf numFmtId="176" fontId="16" fillId="0" borderId="6" xfId="28" applyNumberFormat="1" applyFont="1" applyBorder="1" applyAlignment="1">
      <alignment horizontal="right" vertical="center"/>
    </xf>
    <xf numFmtId="182" fontId="17" fillId="0" borderId="8" xfId="19" applyNumberFormat="1" applyFont="1" applyBorder="1" applyAlignment="1">
      <alignment horizontal="right" vertical="center"/>
    </xf>
    <xf numFmtId="0" fontId="30" fillId="2" borderId="0" xfId="19" applyFont="1" applyFill="1" applyBorder="1" applyAlignment="1">
      <alignment horizontal="left" vertical="center"/>
    </xf>
    <xf numFmtId="182" fontId="17" fillId="0" borderId="10" xfId="19" applyNumberFormat="1" applyFont="1" applyBorder="1" applyAlignment="1">
      <alignment horizontal="right" vertical="center"/>
    </xf>
    <xf numFmtId="176" fontId="17" fillId="0" borderId="5" xfId="28" applyNumberFormat="1" applyFont="1" applyBorder="1" applyAlignment="1">
      <alignment horizontal="right" vertical="center"/>
    </xf>
    <xf numFmtId="176" fontId="17" fillId="0" borderId="25" xfId="28" applyNumberFormat="1" applyFont="1" applyBorder="1" applyAlignment="1">
      <alignment horizontal="right" vertical="center"/>
    </xf>
    <xf numFmtId="176" fontId="16" fillId="0" borderId="25" xfId="28" applyNumberFormat="1" applyFont="1" applyBorder="1" applyAlignment="1">
      <alignment horizontal="right" vertical="center"/>
    </xf>
    <xf numFmtId="176" fontId="17" fillId="0" borderId="6" xfId="28" applyNumberFormat="1" applyFont="1" applyBorder="1" applyAlignment="1">
      <alignment horizontal="right" vertical="center"/>
    </xf>
    <xf numFmtId="182" fontId="17" fillId="0" borderId="10" xfId="19" applyNumberFormat="1" applyFont="1" applyBorder="1">
      <alignment vertical="center"/>
    </xf>
    <xf numFmtId="0" fontId="30" fillId="2" borderId="0" xfId="19" applyFont="1" applyFill="1" applyBorder="1">
      <alignment vertical="center"/>
    </xf>
    <xf numFmtId="182" fontId="17" fillId="0" borderId="8" xfId="19" applyNumberFormat="1" applyFont="1" applyBorder="1">
      <alignment vertical="center"/>
    </xf>
    <xf numFmtId="182" fontId="17" fillId="3" borderId="0" xfId="19" applyNumberFormat="1" applyFont="1" applyFill="1" applyBorder="1">
      <alignment vertical="center"/>
    </xf>
    <xf numFmtId="182" fontId="17" fillId="0" borderId="0" xfId="19" applyNumberFormat="1" applyFont="1" applyBorder="1">
      <alignment vertical="center"/>
    </xf>
    <xf numFmtId="0" fontId="21" fillId="3" borderId="0" xfId="19" applyFont="1" applyFill="1" applyBorder="1">
      <alignment vertical="center"/>
    </xf>
    <xf numFmtId="0" fontId="21" fillId="0" borderId="0" xfId="19" applyFont="1" applyBorder="1">
      <alignment vertical="center"/>
    </xf>
    <xf numFmtId="0" fontId="17" fillId="2" borderId="0" xfId="19" applyFont="1" applyFill="1" applyBorder="1" applyAlignment="1">
      <alignment horizontal="left" vertical="center"/>
    </xf>
    <xf numFmtId="0" fontId="17" fillId="2" borderId="0" xfId="19" applyFont="1" applyFill="1" applyBorder="1" applyAlignment="1">
      <alignment horizontal="left" vertical="center" shrinkToFit="1"/>
    </xf>
    <xf numFmtId="0" fontId="30" fillId="0" borderId="0" xfId="19" applyFont="1" applyBorder="1" applyAlignment="1">
      <alignment horizontal="left" vertical="center" shrinkToFit="1"/>
    </xf>
    <xf numFmtId="0" fontId="17" fillId="2" borderId="0" xfId="19" applyFont="1" applyFill="1" applyBorder="1" applyAlignment="1">
      <alignment horizontal="left" vertical="center" wrapText="1" shrinkToFit="1"/>
    </xf>
    <xf numFmtId="0" fontId="17" fillId="2" borderId="0" xfId="19" applyFont="1" applyFill="1" applyBorder="1" applyAlignment="1">
      <alignment horizontal="left" vertical="center" textRotation="255"/>
    </xf>
    <xf numFmtId="0" fontId="49" fillId="0" borderId="0" xfId="19" applyFont="1" applyBorder="1" applyAlignment="1">
      <alignment horizontal="left" vertical="center"/>
    </xf>
    <xf numFmtId="0" fontId="17" fillId="0" borderId="0" xfId="19" applyFont="1" applyBorder="1" applyAlignment="1">
      <alignment horizontal="left" vertical="center" shrinkToFit="1"/>
    </xf>
    <xf numFmtId="0" fontId="34" fillId="2" borderId="0" xfId="19" applyFont="1" applyFill="1" applyBorder="1">
      <alignment vertical="center"/>
    </xf>
    <xf numFmtId="0" fontId="34" fillId="0" borderId="0" xfId="19" applyFont="1" applyBorder="1">
      <alignment vertical="center"/>
    </xf>
    <xf numFmtId="38" fontId="30" fillId="0" borderId="24" xfId="29" applyFont="1" applyBorder="1" applyAlignment="1">
      <alignment horizontal="right" vertical="center"/>
    </xf>
    <xf numFmtId="38" fontId="30" fillId="0" borderId="26" xfId="29" applyFont="1" applyBorder="1" applyAlignment="1">
      <alignment horizontal="right" vertical="center"/>
    </xf>
    <xf numFmtId="38" fontId="30" fillId="0" borderId="27" xfId="29" applyFont="1" applyBorder="1" applyAlignment="1">
      <alignment horizontal="right" vertical="center"/>
    </xf>
    <xf numFmtId="184" fontId="44" fillId="0" borderId="28" xfId="29" applyNumberFormat="1" applyFont="1" applyBorder="1" applyAlignment="1">
      <alignment horizontal="right" vertical="center"/>
    </xf>
    <xf numFmtId="0" fontId="42" fillId="0" borderId="0" xfId="0" applyFont="1" applyBorder="1">
      <alignment vertical="center"/>
    </xf>
    <xf numFmtId="0" fontId="43" fillId="0" borderId="0" xfId="0" applyFont="1" applyBorder="1">
      <alignment vertical="center"/>
    </xf>
    <xf numFmtId="0" fontId="30" fillId="3" borderId="0" xfId="19" applyFont="1" applyFill="1" applyAlignment="1">
      <alignment horizontal="left" vertical="center" indent="1"/>
    </xf>
    <xf numFmtId="10" fontId="21" fillId="0" borderId="0" xfId="19" applyNumberFormat="1" applyFont="1" applyFill="1" applyBorder="1">
      <alignment vertical="center"/>
    </xf>
    <xf numFmtId="10" fontId="42" fillId="0" borderId="0" xfId="0" applyNumberFormat="1" applyFont="1" applyFill="1" applyBorder="1">
      <alignment vertical="center"/>
    </xf>
    <xf numFmtId="0" fontId="43" fillId="0" borderId="0" xfId="9" applyFont="1" applyFill="1" applyBorder="1" applyAlignment="1"/>
    <xf numFmtId="0" fontId="30" fillId="0" borderId="0" xfId="9" applyFont="1" applyAlignment="1">
      <alignment vertical="center"/>
    </xf>
    <xf numFmtId="0" fontId="30" fillId="0" borderId="0" xfId="9" applyFont="1" applyAlignment="1">
      <alignment horizontal="left" vertical="center"/>
    </xf>
    <xf numFmtId="38" fontId="30" fillId="0" borderId="22" xfId="29" applyFont="1" applyFill="1" applyBorder="1" applyAlignment="1">
      <alignment vertical="center"/>
    </xf>
    <xf numFmtId="185" fontId="30" fillId="3" borderId="22" xfId="3" applyNumberFormat="1" applyFont="1" applyFill="1" applyBorder="1" applyAlignment="1">
      <alignment vertical="center"/>
    </xf>
    <xf numFmtId="185" fontId="30" fillId="3" borderId="22" xfId="3" applyNumberFormat="1" applyFont="1" applyFill="1" applyBorder="1" applyAlignment="1">
      <alignment horizontal="right" vertical="center"/>
    </xf>
    <xf numFmtId="185" fontId="30" fillId="3" borderId="22" xfId="12" applyNumberFormat="1" applyFont="1" applyFill="1" applyBorder="1" applyAlignment="1">
      <alignment vertical="center"/>
    </xf>
    <xf numFmtId="185" fontId="30" fillId="3" borderId="24" xfId="3" applyNumberFormat="1" applyFont="1" applyFill="1" applyBorder="1" applyAlignment="1">
      <alignment horizontal="right" vertical="center"/>
    </xf>
    <xf numFmtId="186" fontId="30" fillId="0" borderId="22" xfId="12" applyNumberFormat="1" applyFont="1" applyFill="1" applyBorder="1" applyAlignment="1">
      <alignment vertical="center"/>
    </xf>
    <xf numFmtId="187" fontId="30" fillId="0" borderId="22" xfId="29" applyNumberFormat="1" applyFont="1" applyFill="1" applyBorder="1" applyAlignment="1">
      <alignment horizontal="right" vertical="center"/>
    </xf>
    <xf numFmtId="185" fontId="30" fillId="0" borderId="22" xfId="3" applyNumberFormat="1" applyFont="1" applyFill="1" applyBorder="1" applyAlignment="1">
      <alignment horizontal="right" vertical="center"/>
    </xf>
    <xf numFmtId="186" fontId="30" fillId="0" borderId="22" xfId="3" applyNumberFormat="1" applyFont="1" applyFill="1" applyBorder="1" applyAlignment="1">
      <alignment vertical="center"/>
    </xf>
    <xf numFmtId="186" fontId="30" fillId="0" borderId="22" xfId="3" applyNumberFormat="1" applyFont="1" applyFill="1" applyBorder="1" applyAlignment="1">
      <alignment horizontal="right" vertical="center"/>
    </xf>
    <xf numFmtId="0" fontId="61" fillId="0" borderId="0" xfId="0" applyFont="1" applyAlignment="1">
      <alignment vertical="center"/>
    </xf>
    <xf numFmtId="182" fontId="17" fillId="0" borderId="15" xfId="0" applyNumberFormat="1" applyFont="1" applyFill="1" applyBorder="1" applyAlignment="1">
      <alignment horizontal="right" vertical="center"/>
    </xf>
    <xf numFmtId="182" fontId="17" fillId="0" borderId="16" xfId="0" applyNumberFormat="1" applyFont="1" applyFill="1" applyBorder="1" applyAlignment="1">
      <alignment horizontal="right" vertical="center"/>
    </xf>
    <xf numFmtId="182" fontId="17" fillId="0" borderId="16" xfId="0" applyNumberFormat="1" applyFont="1" applyFill="1" applyBorder="1">
      <alignment vertical="center"/>
    </xf>
    <xf numFmtId="182" fontId="17" fillId="0" borderId="15" xfId="0" applyNumberFormat="1" applyFont="1" applyFill="1" applyBorder="1">
      <alignment vertical="center"/>
    </xf>
    <xf numFmtId="176" fontId="17" fillId="6" borderId="10" xfId="28" applyNumberFormat="1" applyFont="1" applyFill="1" applyBorder="1" applyAlignment="1">
      <alignment horizontal="right" vertical="center"/>
    </xf>
    <xf numFmtId="0" fontId="43" fillId="0" borderId="0" xfId="9" applyFont="1" applyFill="1" applyBorder="1" applyAlignment="1">
      <alignment vertical="center"/>
    </xf>
    <xf numFmtId="0" fontId="43" fillId="0" borderId="0" xfId="0" applyFont="1" applyFill="1">
      <alignment vertical="center"/>
    </xf>
    <xf numFmtId="0" fontId="47" fillId="2" borderId="0" xfId="19" applyFont="1" applyFill="1" applyAlignment="1">
      <alignment horizontal="left" vertical="center"/>
    </xf>
    <xf numFmtId="0" fontId="67" fillId="2" borderId="0" xfId="19" applyFont="1" applyFill="1" applyAlignment="1">
      <alignment horizontal="left" vertical="center"/>
    </xf>
    <xf numFmtId="0" fontId="63" fillId="0" borderId="0" xfId="0" applyFont="1" applyFill="1">
      <alignment vertical="center"/>
    </xf>
    <xf numFmtId="0" fontId="42" fillId="0" borderId="0" xfId="9" applyFont="1" applyAlignment="1">
      <alignment vertical="center"/>
    </xf>
    <xf numFmtId="0" fontId="21" fillId="0" borderId="0" xfId="19" applyFont="1" applyAlignment="1">
      <alignment vertical="center" wrapText="1"/>
    </xf>
    <xf numFmtId="0" fontId="47" fillId="2" borderId="0" xfId="19" applyFont="1" applyFill="1">
      <alignment vertical="center"/>
    </xf>
    <xf numFmtId="0" fontId="13" fillId="2" borderId="0" xfId="19" applyFont="1" applyFill="1" applyAlignment="1">
      <alignment horizontal="left" vertical="center"/>
    </xf>
    <xf numFmtId="0" fontId="71" fillId="2" borderId="0" xfId="19" applyFont="1" applyFill="1" applyAlignment="1">
      <alignment horizontal="left" vertical="center"/>
    </xf>
    <xf numFmtId="0" fontId="47" fillId="0" borderId="0" xfId="19" applyFont="1" applyAlignment="1">
      <alignment horizontal="left" vertical="center"/>
    </xf>
    <xf numFmtId="0" fontId="13" fillId="0" borderId="0" xfId="9" applyFont="1" applyFill="1" applyBorder="1" applyAlignment="1">
      <alignment vertical="center"/>
    </xf>
    <xf numFmtId="0" fontId="15" fillId="0" borderId="0" xfId="9" applyFont="1" applyFill="1" applyBorder="1" applyAlignment="1">
      <alignment vertical="center"/>
    </xf>
    <xf numFmtId="176" fontId="21" fillId="0" borderId="0" xfId="19" applyNumberFormat="1" applyFont="1">
      <alignment vertical="center"/>
    </xf>
    <xf numFmtId="177" fontId="30" fillId="0" borderId="24" xfId="0" applyNumberFormat="1" applyFont="1" applyFill="1" applyBorder="1" applyAlignment="1">
      <alignment horizontal="right" vertical="center"/>
    </xf>
    <xf numFmtId="38" fontId="30" fillId="0" borderId="24" xfId="29" applyFont="1" applyFill="1" applyBorder="1" applyAlignment="1">
      <alignment horizontal="right" vertical="center"/>
    </xf>
    <xf numFmtId="38" fontId="30" fillId="0" borderId="27" xfId="29" applyFont="1" applyFill="1" applyBorder="1" applyAlignment="1">
      <alignment horizontal="right" vertical="center"/>
    </xf>
    <xf numFmtId="0" fontId="47" fillId="0" borderId="1" xfId="9" applyFont="1" applyFill="1" applyBorder="1" applyAlignment="1">
      <alignment horizontal="left" vertical="center" wrapText="1"/>
    </xf>
    <xf numFmtId="0" fontId="47" fillId="0" borderId="2" xfId="9" applyFont="1" applyFill="1" applyBorder="1" applyAlignment="1">
      <alignment horizontal="left" vertical="center" wrapText="1"/>
    </xf>
    <xf numFmtId="0" fontId="13" fillId="0" borderId="1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48" fillId="0" borderId="1" xfId="9" applyFont="1" applyFill="1" applyBorder="1" applyAlignment="1">
      <alignment horizontal="left" vertical="center" wrapText="1"/>
    </xf>
    <xf numFmtId="0" fontId="48" fillId="0" borderId="2" xfId="9" applyFont="1" applyFill="1" applyBorder="1" applyAlignment="1">
      <alignment horizontal="left" vertical="center" wrapText="1"/>
    </xf>
    <xf numFmtId="0" fontId="48" fillId="0" borderId="1" xfId="9" applyFont="1" applyFill="1" applyBorder="1" applyAlignment="1">
      <alignment horizontal="left" vertical="center"/>
    </xf>
    <xf numFmtId="0" fontId="48" fillId="0" borderId="2" xfId="9" applyFont="1" applyFill="1" applyBorder="1" applyAlignment="1">
      <alignment horizontal="left" vertical="center"/>
    </xf>
    <xf numFmtId="0" fontId="47" fillId="0" borderId="1" xfId="9" applyFont="1" applyFill="1" applyBorder="1" applyAlignment="1">
      <alignment horizontal="left" vertical="center"/>
    </xf>
    <xf numFmtId="0" fontId="47" fillId="0" borderId="2" xfId="9" applyFont="1" applyFill="1" applyBorder="1" applyAlignment="1">
      <alignment horizontal="left" vertical="center"/>
    </xf>
    <xf numFmtId="0" fontId="30" fillId="0" borderId="1" xfId="9" applyFont="1" applyFill="1" applyBorder="1" applyAlignment="1">
      <alignment horizontal="left" vertical="center"/>
    </xf>
    <xf numFmtId="0" fontId="30" fillId="0" borderId="2" xfId="9" applyFont="1" applyFill="1" applyBorder="1" applyAlignment="1">
      <alignment horizontal="left" vertical="center"/>
    </xf>
    <xf numFmtId="0" fontId="51" fillId="6" borderId="1" xfId="9" applyFont="1" applyFill="1" applyBorder="1" applyAlignment="1">
      <alignment horizontal="left" vertical="center" wrapText="1"/>
    </xf>
    <xf numFmtId="0" fontId="58" fillId="0" borderId="2" xfId="9" applyFont="1" applyFill="1" applyBorder="1" applyAlignment="1">
      <alignment horizontal="left" vertical="center" wrapText="1"/>
    </xf>
    <xf numFmtId="0" fontId="47" fillId="3" borderId="1" xfId="9" applyFont="1" applyFill="1" applyBorder="1" applyAlignment="1">
      <alignment horizontal="left" vertical="center" wrapText="1"/>
    </xf>
    <xf numFmtId="0" fontId="47" fillId="3" borderId="2" xfId="9" applyFont="1" applyFill="1" applyBorder="1" applyAlignment="1">
      <alignment horizontal="left" vertical="center" wrapText="1"/>
    </xf>
    <xf numFmtId="0" fontId="53" fillId="0" borderId="0" xfId="0" applyFont="1" applyFill="1" applyAlignment="1">
      <alignment horizontal="left" vertical="center"/>
    </xf>
    <xf numFmtId="0" fontId="47" fillId="0" borderId="11" xfId="9" applyFont="1" applyFill="1" applyBorder="1" applyAlignment="1">
      <alignment horizontal="left" wrapText="1"/>
    </xf>
    <xf numFmtId="0" fontId="47" fillId="0" borderId="18" xfId="9" applyFont="1" applyFill="1" applyBorder="1" applyAlignment="1">
      <alignment horizontal="left" wrapText="1"/>
    </xf>
    <xf numFmtId="0" fontId="47" fillId="0" borderId="1" xfId="9" applyFont="1" applyFill="1" applyBorder="1" applyAlignment="1">
      <alignment horizontal="left" wrapText="1"/>
    </xf>
    <xf numFmtId="0" fontId="47" fillId="0" borderId="2" xfId="9" applyFont="1" applyFill="1" applyBorder="1" applyAlignment="1">
      <alignment horizontal="left" wrapText="1"/>
    </xf>
    <xf numFmtId="0" fontId="27" fillId="5" borderId="7" xfId="28" applyFont="1" applyFill="1" applyBorder="1" applyAlignment="1">
      <alignment horizontal="center" vertical="center" wrapText="1"/>
    </xf>
    <xf numFmtId="0" fontId="27" fillId="5" borderId="14" xfId="28" applyFont="1" applyFill="1" applyBorder="1" applyAlignment="1">
      <alignment horizontal="center" vertical="center" wrapText="1"/>
    </xf>
    <xf numFmtId="0" fontId="47" fillId="0" borderId="29" xfId="9" applyFont="1" applyFill="1" applyBorder="1" applyAlignment="1">
      <alignment horizontal="left" wrapText="1"/>
    </xf>
    <xf numFmtId="0" fontId="47" fillId="0" borderId="19" xfId="9" applyFont="1" applyFill="1" applyBorder="1" applyAlignment="1">
      <alignment horizontal="left" wrapText="1"/>
    </xf>
    <xf numFmtId="0" fontId="51" fillId="6" borderId="1" xfId="18" applyFont="1" applyFill="1" applyBorder="1" applyAlignment="1">
      <alignment horizontal="left" vertical="center"/>
    </xf>
  </cellXfs>
  <cellStyles count="32">
    <cellStyle name="パーセント" xfId="27" builtinId="5"/>
    <cellStyle name="パーセント 2" xfId="16" xr:uid="{9EB11112-018D-4578-85D8-F438F48BFC20}"/>
    <cellStyle name="パーセント 2 5" xfId="21" xr:uid="{7B81F758-9B05-4CFC-9F62-3F826C78719E}"/>
    <cellStyle name="パーセント 3" xfId="26" xr:uid="{AD5C3676-5307-436C-86F8-4639C45F075C}"/>
    <cellStyle name="パーセント 5" xfId="7" xr:uid="{B082BDD5-AD58-4F8A-A052-52163F297BD0}"/>
    <cellStyle name="パーセント 5 2" xfId="23" xr:uid="{96AFD871-B64E-437C-9163-4111E555271B}"/>
    <cellStyle name="ハイパーリンク 2" xfId="10" xr:uid="{38428165-5413-4DF8-B284-8F51D063BD31}"/>
    <cellStyle name="桁区切り" xfId="29" builtinId="6"/>
    <cellStyle name="桁区切り 2" xfId="2" xr:uid="{E719AEF2-E2B8-4652-97A2-0312AA6C7380}"/>
    <cellStyle name="桁区切り 2 2" xfId="6" xr:uid="{6EF7B856-145D-4E89-A444-6FD6FB6FC9E7}"/>
    <cellStyle name="桁区切り 2 2 2 2" xfId="20" xr:uid="{50C35706-B27D-47BD-8398-3A9D7DA79B3A}"/>
    <cellStyle name="桁区切り 2 3" xfId="12" xr:uid="{21FBDB5E-E1E9-4B2B-A42C-4DE7B52DD912}"/>
    <cellStyle name="桁区切り 2 3 2" xfId="14" xr:uid="{29AA23B7-CD6D-4329-AA45-14D68C7CB88C}"/>
    <cellStyle name="桁区切り 3" xfId="13" xr:uid="{41BB23EC-5504-4229-A87F-114BEB7A5BC6}"/>
    <cellStyle name="桁区切り 3 2" xfId="15" xr:uid="{11B16C59-755A-4E89-A38E-A26AF99ACD37}"/>
    <cellStyle name="桁区切り 4" xfId="31" xr:uid="{6F8AB141-210A-4407-A958-37F1FB63E828}"/>
    <cellStyle name="標準" xfId="0" builtinId="0"/>
    <cellStyle name="標準 13" xfId="8" xr:uid="{89FD868A-8815-4515-B8BD-6421C3BFD949}"/>
    <cellStyle name="標準 2" xfId="1" xr:uid="{8AFABAB1-FFDF-4DF9-8898-5212F9C1C26F}"/>
    <cellStyle name="標準 2 2" xfId="4" xr:uid="{81B0B991-EB39-4BCE-B160-4AE7936EA918}"/>
    <cellStyle name="標準 2 2 3" xfId="19" xr:uid="{3552A67E-B978-4006-B348-AD6BBC34186F}"/>
    <cellStyle name="標準 2 3" xfId="9" xr:uid="{954F848C-5CDD-4F31-A48E-05C089CB64C0}"/>
    <cellStyle name="標準 2 4" xfId="22" xr:uid="{91FDEBE3-6DEA-49AB-B6AD-851BEDD63863}"/>
    <cellStyle name="標準 3" xfId="3" xr:uid="{294EC4E5-69FF-4A0C-A020-C404683C5241}"/>
    <cellStyle name="標準 4" xfId="17" xr:uid="{BD258D11-9440-459F-9CB8-6EAFB60CAC41}"/>
    <cellStyle name="標準 5" xfId="11" xr:uid="{DB284D02-6DF9-45C4-96FC-3129EC2C20FC}"/>
    <cellStyle name="標準 6" xfId="5" xr:uid="{9838A42E-3E34-4D6A-BA78-BD6AFDAE0F5D}"/>
    <cellStyle name="標準 6 2" xfId="24" xr:uid="{1EA9D45C-25FE-461B-AD6A-1B038C4E6CBF}"/>
    <cellStyle name="標準 6 3" xfId="25" xr:uid="{5C36B6D5-47D3-4B62-81F1-BEBDCEAD2D07}"/>
    <cellStyle name="標準 7" xfId="30" xr:uid="{D76C2874-098F-402E-8024-78E4C191359A}"/>
    <cellStyle name="標準_PL" xfId="28" xr:uid="{7B1AA754-751F-4F16-947B-1CD859D744C3}"/>
    <cellStyle name="標準_為替ﾚｰﾄ" xfId="18" xr:uid="{5FAF53F5-39BD-4003-8739-2219B4083592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B091-0677-4F32-A4EE-823AED670444}">
  <dimension ref="A1:L69"/>
  <sheetViews>
    <sheetView tabSelected="1" view="pageBreakPreview" topLeftCell="A27" zoomScaleNormal="100" zoomScaleSheetLayoutView="100" zoomScalePageLayoutView="85" workbookViewId="0">
      <selection activeCell="I36" sqref="I36"/>
    </sheetView>
  </sheetViews>
  <sheetFormatPr defaultColWidth="8.83203125" defaultRowHeight="13"/>
  <cols>
    <col min="1" max="1" width="4.5" style="100" customWidth="1"/>
    <col min="2" max="2" width="44.1640625" style="100" customWidth="1"/>
    <col min="3" max="7" width="8.9140625" style="100" bestFit="1" customWidth="1"/>
    <col min="8" max="10" width="9.4140625" style="100" bestFit="1" customWidth="1"/>
    <col min="11" max="12" width="8.83203125" style="100" customWidth="1"/>
    <col min="13" max="16384" width="8.83203125" style="100"/>
  </cols>
  <sheetData>
    <row r="1" spans="1:12" ht="22.5">
      <c r="A1" s="103" t="s">
        <v>207</v>
      </c>
      <c r="B1" s="103"/>
    </row>
    <row r="2" spans="1:12" ht="13.5">
      <c r="B2" s="198"/>
      <c r="K2" s="38"/>
      <c r="L2" s="38" t="s">
        <v>9</v>
      </c>
    </row>
    <row r="3" spans="1:12" s="102" customFormat="1" ht="27.65" customHeight="1">
      <c r="A3" s="34"/>
      <c r="B3" s="34"/>
      <c r="C3" s="108" t="s">
        <v>0</v>
      </c>
      <c r="D3" s="108" t="s">
        <v>1</v>
      </c>
      <c r="E3" s="108" t="s">
        <v>2</v>
      </c>
      <c r="F3" s="108" t="s">
        <v>3</v>
      </c>
      <c r="G3" s="108" t="s">
        <v>4</v>
      </c>
      <c r="H3" s="108" t="s">
        <v>5</v>
      </c>
      <c r="I3" s="108" t="s">
        <v>6</v>
      </c>
      <c r="J3" s="12" t="s">
        <v>183</v>
      </c>
      <c r="K3" s="109" t="s">
        <v>203</v>
      </c>
      <c r="L3" s="109" t="s">
        <v>206</v>
      </c>
    </row>
    <row r="4" spans="1:12" s="102" customFormat="1" ht="27.65" customHeight="1">
      <c r="A4" s="223" t="s">
        <v>137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02" customFormat="1" ht="27.65" customHeight="1">
      <c r="A5" s="211" t="s">
        <v>125</v>
      </c>
      <c r="B5" s="212"/>
      <c r="C5" s="110">
        <v>588045</v>
      </c>
      <c r="D5" s="110">
        <v>670792</v>
      </c>
      <c r="E5" s="110">
        <v>715085</v>
      </c>
      <c r="F5" s="110">
        <v>686771</v>
      </c>
      <c r="G5" s="111">
        <v>635590</v>
      </c>
      <c r="H5" s="110">
        <v>690392</v>
      </c>
      <c r="I5" s="110">
        <v>906261</v>
      </c>
      <c r="J5" s="133">
        <v>847888</v>
      </c>
      <c r="K5" s="133">
        <v>883011</v>
      </c>
      <c r="L5" s="133">
        <v>908522</v>
      </c>
    </row>
    <row r="6" spans="1:12" s="102" customFormat="1" ht="27.65" customHeight="1">
      <c r="A6" s="211" t="s">
        <v>124</v>
      </c>
      <c r="B6" s="212"/>
      <c r="C6" s="110">
        <v>161592</v>
      </c>
      <c r="D6" s="110">
        <v>168027</v>
      </c>
      <c r="E6" s="110">
        <v>170613</v>
      </c>
      <c r="F6" s="110">
        <v>176259</v>
      </c>
      <c r="G6" s="111">
        <v>176878</v>
      </c>
      <c r="H6" s="110">
        <v>191762</v>
      </c>
      <c r="I6" s="110">
        <v>212925</v>
      </c>
      <c r="J6" s="133">
        <v>229475</v>
      </c>
      <c r="K6" s="133">
        <v>234311</v>
      </c>
      <c r="L6" s="133">
        <v>235875</v>
      </c>
    </row>
    <row r="7" spans="1:12" s="102" customFormat="1" ht="27.65" customHeight="1">
      <c r="A7" s="211" t="s">
        <v>99</v>
      </c>
      <c r="B7" s="212"/>
      <c r="C7" s="110">
        <v>136554</v>
      </c>
      <c r="D7" s="110">
        <v>140834</v>
      </c>
      <c r="E7" s="110">
        <v>144157</v>
      </c>
      <c r="F7" s="110">
        <v>147531</v>
      </c>
      <c r="G7" s="111">
        <v>146892</v>
      </c>
      <c r="H7" s="110">
        <v>151685</v>
      </c>
      <c r="I7" s="110">
        <v>172890</v>
      </c>
      <c r="J7" s="133">
        <v>178839</v>
      </c>
      <c r="K7" s="133">
        <v>188089</v>
      </c>
      <c r="L7" s="133">
        <v>197557</v>
      </c>
    </row>
    <row r="8" spans="1:12" s="102" customFormat="1" ht="27.65" customHeight="1">
      <c r="A8" s="211" t="s">
        <v>123</v>
      </c>
      <c r="B8" s="212"/>
      <c r="C8" s="110">
        <v>25038</v>
      </c>
      <c r="D8" s="110">
        <v>27193</v>
      </c>
      <c r="E8" s="110">
        <v>26456</v>
      </c>
      <c r="F8" s="110">
        <v>28728</v>
      </c>
      <c r="G8" s="111">
        <v>29986</v>
      </c>
      <c r="H8" s="110">
        <v>40076</v>
      </c>
      <c r="I8" s="110">
        <v>40035</v>
      </c>
      <c r="J8" s="133">
        <v>50635</v>
      </c>
      <c r="K8" s="133">
        <v>46222</v>
      </c>
      <c r="L8" s="133">
        <v>38318</v>
      </c>
    </row>
    <row r="9" spans="1:12" s="102" customFormat="1" ht="27.65" customHeight="1">
      <c r="A9" s="211" t="s">
        <v>114</v>
      </c>
      <c r="B9" s="212"/>
      <c r="C9" s="113">
        <v>3100</v>
      </c>
      <c r="D9" s="113">
        <v>500</v>
      </c>
      <c r="E9" s="112">
        <v>-2800</v>
      </c>
      <c r="F9" s="112">
        <v>-200</v>
      </c>
      <c r="G9" s="114">
        <v>1700</v>
      </c>
      <c r="H9" s="113">
        <v>7900</v>
      </c>
      <c r="I9" s="112">
        <v>-3100</v>
      </c>
      <c r="J9" s="134">
        <v>700</v>
      </c>
      <c r="K9" s="134">
        <v>200</v>
      </c>
      <c r="L9" s="136">
        <v>-5709</v>
      </c>
    </row>
    <row r="10" spans="1:12" s="102" customFormat="1" ht="27.65" customHeight="1">
      <c r="A10" s="211" t="s">
        <v>106</v>
      </c>
      <c r="B10" s="212"/>
      <c r="C10" s="110">
        <f t="shared" ref="C10:H10" si="0">C8-C9</f>
        <v>21938</v>
      </c>
      <c r="D10" s="110">
        <f t="shared" si="0"/>
        <v>26693</v>
      </c>
      <c r="E10" s="110">
        <f t="shared" si="0"/>
        <v>29256</v>
      </c>
      <c r="F10" s="110">
        <f t="shared" si="0"/>
        <v>28928</v>
      </c>
      <c r="G10" s="110">
        <f t="shared" si="0"/>
        <v>28286</v>
      </c>
      <c r="H10" s="110">
        <f t="shared" si="0"/>
        <v>32176</v>
      </c>
      <c r="I10" s="110">
        <f>I8-I9</f>
        <v>43135</v>
      </c>
      <c r="J10" s="133">
        <v>49835</v>
      </c>
      <c r="K10" s="133">
        <v>46022</v>
      </c>
      <c r="L10" s="133">
        <v>44027</v>
      </c>
    </row>
    <row r="11" spans="1:12" s="102" customFormat="1" ht="27.65" customHeight="1">
      <c r="A11" s="213" t="s">
        <v>122</v>
      </c>
      <c r="B11" s="214"/>
      <c r="C11" s="110">
        <v>26834</v>
      </c>
      <c r="D11" s="110">
        <v>29407</v>
      </c>
      <c r="E11" s="110">
        <v>29952</v>
      </c>
      <c r="F11" s="110">
        <v>32270</v>
      </c>
      <c r="G11" s="111">
        <v>34406</v>
      </c>
      <c r="H11" s="110">
        <v>46413</v>
      </c>
      <c r="I11" s="110">
        <v>47011</v>
      </c>
      <c r="J11" s="134">
        <v>62307</v>
      </c>
      <c r="K11" s="134">
        <v>61481</v>
      </c>
      <c r="L11" s="134">
        <v>55220</v>
      </c>
    </row>
    <row r="12" spans="1:12" s="102" customFormat="1" ht="27.65" customHeight="1">
      <c r="A12" s="211" t="s">
        <v>100</v>
      </c>
      <c r="B12" s="212"/>
      <c r="C12" s="110">
        <v>16546</v>
      </c>
      <c r="D12" s="110">
        <v>17577</v>
      </c>
      <c r="E12" s="110">
        <v>19221</v>
      </c>
      <c r="F12" s="110">
        <v>20994</v>
      </c>
      <c r="G12" s="110">
        <v>23207</v>
      </c>
      <c r="H12" s="110">
        <v>29964</v>
      </c>
      <c r="I12" s="110">
        <v>32022</v>
      </c>
      <c r="J12" s="134">
        <v>43468</v>
      </c>
      <c r="K12" s="134">
        <v>40465</v>
      </c>
      <c r="L12" s="134">
        <v>47666</v>
      </c>
    </row>
    <row r="13" spans="1:12" s="102" customFormat="1" ht="27.65" customHeight="1">
      <c r="A13" s="223" t="s">
        <v>135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</row>
    <row r="14" spans="1:12" s="102" customFormat="1" ht="27.65" customHeight="1">
      <c r="A14" s="211" t="s">
        <v>120</v>
      </c>
      <c r="B14" s="212"/>
      <c r="C14" s="111">
        <v>33313</v>
      </c>
      <c r="D14" s="111">
        <v>26205</v>
      </c>
      <c r="E14" s="110">
        <v>33232</v>
      </c>
      <c r="F14" s="110">
        <v>34639</v>
      </c>
      <c r="G14" s="115">
        <v>33777</v>
      </c>
      <c r="H14" s="115">
        <v>40030</v>
      </c>
      <c r="I14" s="110">
        <v>70008</v>
      </c>
      <c r="J14" s="134">
        <v>172876</v>
      </c>
      <c r="K14" s="134">
        <v>68730</v>
      </c>
      <c r="L14" s="134">
        <v>57315</v>
      </c>
    </row>
    <row r="15" spans="1:12" s="102" customFormat="1" ht="27.65" customHeight="1">
      <c r="A15" s="211" t="s">
        <v>121</v>
      </c>
      <c r="B15" s="212"/>
      <c r="C15" s="111">
        <v>16212</v>
      </c>
      <c r="D15" s="111">
        <v>16326</v>
      </c>
      <c r="E15" s="110">
        <v>17098</v>
      </c>
      <c r="F15" s="110">
        <v>18394</v>
      </c>
      <c r="G15" s="115">
        <v>19278</v>
      </c>
      <c r="H15" s="110">
        <v>22986</v>
      </c>
      <c r="I15" s="110">
        <v>26492</v>
      </c>
      <c r="J15" s="134">
        <v>28105</v>
      </c>
      <c r="K15" s="134">
        <v>29684</v>
      </c>
      <c r="L15" s="134">
        <v>31533</v>
      </c>
    </row>
    <row r="16" spans="1:12" s="102" customFormat="1" ht="27.65" customHeight="1">
      <c r="A16" s="213" t="s">
        <v>163</v>
      </c>
      <c r="B16" s="214"/>
      <c r="C16" s="110">
        <v>1302</v>
      </c>
      <c r="D16" s="110">
        <v>1912</v>
      </c>
      <c r="E16" s="110">
        <v>2428</v>
      </c>
      <c r="F16" s="110">
        <v>2494</v>
      </c>
      <c r="G16" s="115">
        <v>2261</v>
      </c>
      <c r="H16" s="110">
        <v>1917</v>
      </c>
      <c r="I16" s="110">
        <v>2056</v>
      </c>
      <c r="J16" s="134">
        <v>2248</v>
      </c>
      <c r="K16" s="134">
        <v>2589</v>
      </c>
      <c r="L16" s="134">
        <v>2729</v>
      </c>
    </row>
    <row r="17" spans="1:12" s="102" customFormat="1" ht="27.65" customHeight="1">
      <c r="A17" s="223" t="s">
        <v>136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</row>
    <row r="18" spans="1:12" s="102" customFormat="1" ht="27.65" customHeight="1">
      <c r="A18" s="211" t="s">
        <v>118</v>
      </c>
      <c r="B18" s="212"/>
      <c r="C18" s="116">
        <v>434690</v>
      </c>
      <c r="D18" s="116">
        <v>453518</v>
      </c>
      <c r="E18" s="116">
        <v>457603</v>
      </c>
      <c r="F18" s="116">
        <v>469552</v>
      </c>
      <c r="G18" s="116">
        <v>509518</v>
      </c>
      <c r="H18" s="116">
        <v>558479</v>
      </c>
      <c r="I18" s="116">
        <v>656003</v>
      </c>
      <c r="J18" s="135">
        <v>830495</v>
      </c>
      <c r="K18" s="135">
        <v>873044</v>
      </c>
      <c r="L18" s="135">
        <v>899772</v>
      </c>
    </row>
    <row r="19" spans="1:12" s="102" customFormat="1" ht="27.65" customHeight="1">
      <c r="A19" s="211" t="s">
        <v>117</v>
      </c>
      <c r="B19" s="212"/>
      <c r="C19" s="116">
        <v>134415</v>
      </c>
      <c r="D19" s="116">
        <v>154409</v>
      </c>
      <c r="E19" s="116">
        <v>165409</v>
      </c>
      <c r="F19" s="116">
        <v>182266</v>
      </c>
      <c r="G19" s="117">
        <v>242425</v>
      </c>
      <c r="H19" s="116">
        <v>270128</v>
      </c>
      <c r="I19" s="116">
        <v>301976</v>
      </c>
      <c r="J19" s="135">
        <v>358432</v>
      </c>
      <c r="K19" s="135">
        <v>386053</v>
      </c>
      <c r="L19" s="135">
        <v>437098</v>
      </c>
    </row>
    <row r="20" spans="1:12" s="102" customFormat="1" ht="27.65" customHeight="1">
      <c r="A20" s="211" t="s">
        <v>116</v>
      </c>
      <c r="B20" s="212"/>
      <c r="C20" s="116">
        <v>135287</v>
      </c>
      <c r="D20" s="116">
        <v>132057</v>
      </c>
      <c r="E20" s="116">
        <v>126359</v>
      </c>
      <c r="F20" s="116">
        <v>126577</v>
      </c>
      <c r="G20" s="116">
        <v>96161</v>
      </c>
      <c r="H20" s="116">
        <v>111160</v>
      </c>
      <c r="I20" s="116">
        <v>139454</v>
      </c>
      <c r="J20" s="135">
        <v>254521</v>
      </c>
      <c r="K20" s="135">
        <v>264447</v>
      </c>
      <c r="L20" s="135">
        <v>247358</v>
      </c>
    </row>
    <row r="21" spans="1:12" s="102" customFormat="1" ht="27.65" customHeight="1">
      <c r="A21" s="213" t="s">
        <v>103</v>
      </c>
      <c r="B21" s="214"/>
      <c r="C21" s="116">
        <v>37240</v>
      </c>
      <c r="D21" s="116">
        <v>28510</v>
      </c>
      <c r="E21" s="116">
        <v>39117</v>
      </c>
      <c r="F21" s="116">
        <v>40264</v>
      </c>
      <c r="G21" s="116">
        <v>48779</v>
      </c>
      <c r="H21" s="116">
        <v>13075</v>
      </c>
      <c r="I21" s="116">
        <v>51471</v>
      </c>
      <c r="J21" s="136">
        <v>54854</v>
      </c>
      <c r="K21" s="136">
        <v>52419</v>
      </c>
      <c r="L21" s="136">
        <v>59132</v>
      </c>
    </row>
    <row r="22" spans="1:12" s="102" customFormat="1" ht="27.65" customHeight="1">
      <c r="A22" s="213" t="s">
        <v>104</v>
      </c>
      <c r="B22" s="214"/>
      <c r="C22" s="116">
        <v>-30395</v>
      </c>
      <c r="D22" s="116">
        <v>-26427</v>
      </c>
      <c r="E22" s="116">
        <v>-23693</v>
      </c>
      <c r="F22" s="116">
        <v>-30885</v>
      </c>
      <c r="G22" s="116">
        <v>-28831</v>
      </c>
      <c r="H22" s="116">
        <v>-31939</v>
      </c>
      <c r="I22" s="116">
        <v>-60286</v>
      </c>
      <c r="J22" s="136">
        <v>-161226</v>
      </c>
      <c r="K22" s="136">
        <v>-58414</v>
      </c>
      <c r="L22" s="136">
        <v>-23784</v>
      </c>
    </row>
    <row r="23" spans="1:12" s="102" customFormat="1" ht="27.65" customHeight="1">
      <c r="A23" s="211" t="s">
        <v>101</v>
      </c>
      <c r="B23" s="212"/>
      <c r="C23" s="116">
        <v>-8128</v>
      </c>
      <c r="D23" s="116">
        <v>-6332</v>
      </c>
      <c r="E23" s="116">
        <v>-13614</v>
      </c>
      <c r="F23" s="116">
        <v>-3587</v>
      </c>
      <c r="G23" s="116">
        <v>-7052</v>
      </c>
      <c r="H23" s="116">
        <v>8038</v>
      </c>
      <c r="I23" s="116">
        <v>11032</v>
      </c>
      <c r="J23" s="136">
        <v>105433</v>
      </c>
      <c r="K23" s="136">
        <v>-2016</v>
      </c>
      <c r="L23" s="136">
        <v>-37067</v>
      </c>
    </row>
    <row r="24" spans="1:12" s="102" customFormat="1" ht="27.65" customHeight="1">
      <c r="A24" s="211" t="s">
        <v>115</v>
      </c>
      <c r="B24" s="212"/>
      <c r="C24" s="116">
        <v>6845</v>
      </c>
      <c r="D24" s="116">
        <v>2083</v>
      </c>
      <c r="E24" s="116">
        <v>15424</v>
      </c>
      <c r="F24" s="116">
        <v>9378</v>
      </c>
      <c r="G24" s="116">
        <v>19947</v>
      </c>
      <c r="H24" s="116">
        <v>-18864</v>
      </c>
      <c r="I24" s="116">
        <v>-8814</v>
      </c>
      <c r="J24" s="135">
        <v>-106411</v>
      </c>
      <c r="K24" s="135">
        <v>-5994</v>
      </c>
      <c r="L24" s="135">
        <v>35347</v>
      </c>
    </row>
    <row r="25" spans="1:12" s="102" customFormat="1" ht="27.65" customHeight="1">
      <c r="A25" s="211" t="s">
        <v>102</v>
      </c>
      <c r="B25" s="212"/>
      <c r="C25" s="116">
        <v>21200</v>
      </c>
      <c r="D25" s="116">
        <v>17769</v>
      </c>
      <c r="E25" s="116">
        <v>19510</v>
      </c>
      <c r="F25" s="116">
        <v>25121</v>
      </c>
      <c r="G25" s="116">
        <v>38445</v>
      </c>
      <c r="H25" s="116">
        <v>29574</v>
      </c>
      <c r="I25" s="116">
        <v>33256</v>
      </c>
      <c r="J25" s="137">
        <v>33614</v>
      </c>
      <c r="K25" s="137">
        <v>27588</v>
      </c>
      <c r="L25" s="137">
        <v>27660</v>
      </c>
    </row>
    <row r="26" spans="1:12" s="102" customFormat="1" ht="27.65" customHeight="1">
      <c r="A26" s="223" t="s">
        <v>133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</row>
    <row r="27" spans="1:12" s="102" customFormat="1" ht="27.65" customHeight="1">
      <c r="A27" s="215" t="s">
        <v>156</v>
      </c>
      <c r="B27" s="216"/>
      <c r="C27" s="118">
        <v>13.3</v>
      </c>
      <c r="D27" s="118">
        <v>12.2</v>
      </c>
      <c r="E27" s="118">
        <v>12</v>
      </c>
      <c r="F27" s="118">
        <v>12.1</v>
      </c>
      <c r="G27" s="118">
        <v>10.9</v>
      </c>
      <c r="H27" s="118">
        <v>11.65</v>
      </c>
      <c r="I27" s="118">
        <v>11.2</v>
      </c>
      <c r="J27" s="138">
        <v>13.16</v>
      </c>
      <c r="K27" s="138">
        <v>10.9</v>
      </c>
      <c r="L27" s="138">
        <v>11.6</v>
      </c>
    </row>
    <row r="28" spans="1:12" s="102" customFormat="1" ht="27.65" customHeight="1">
      <c r="A28" s="215" t="s">
        <v>157</v>
      </c>
      <c r="B28" s="216"/>
      <c r="C28" s="118">
        <v>6.7</v>
      </c>
      <c r="D28" s="118">
        <v>6.8</v>
      </c>
      <c r="E28" s="118">
        <v>6.4</v>
      </c>
      <c r="F28" s="118">
        <v>6.6</v>
      </c>
      <c r="G28" s="118">
        <v>6.3</v>
      </c>
      <c r="H28" s="118">
        <v>7.7</v>
      </c>
      <c r="I28" s="118">
        <v>6.83</v>
      </c>
      <c r="J28" s="138">
        <v>6.65</v>
      </c>
      <c r="K28" s="138">
        <v>5.08</v>
      </c>
      <c r="L28" s="138">
        <v>4</v>
      </c>
    </row>
    <row r="29" spans="1:12" s="102" customFormat="1" ht="27.65" customHeight="1">
      <c r="A29" s="223" t="s">
        <v>134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</row>
    <row r="30" spans="1:12" s="102" customFormat="1" ht="27.65" customHeight="1">
      <c r="A30" s="211" t="s">
        <v>105</v>
      </c>
      <c r="B30" s="212"/>
      <c r="C30" s="119">
        <v>0.311</v>
      </c>
      <c r="D30" s="119">
        <v>0.29099999999999998</v>
      </c>
      <c r="E30" s="119">
        <v>0.27600000000000002</v>
      </c>
      <c r="F30" s="119">
        <v>0.26900000000000002</v>
      </c>
      <c r="G30" s="119">
        <v>0.189</v>
      </c>
      <c r="H30" s="120">
        <v>0.19889999999999999</v>
      </c>
      <c r="I30" s="120">
        <v>0.21240000000000001</v>
      </c>
      <c r="J30" s="139">
        <v>0.30620000000000003</v>
      </c>
      <c r="K30" s="139">
        <v>0.30299999999999999</v>
      </c>
      <c r="L30" s="139">
        <v>0.27500000000000002</v>
      </c>
    </row>
    <row r="31" spans="1:12" s="102" customFormat="1" ht="27.65" customHeight="1">
      <c r="A31" s="211" t="s">
        <v>119</v>
      </c>
      <c r="B31" s="212"/>
      <c r="C31" s="121" t="s">
        <v>71</v>
      </c>
      <c r="D31" s="121" t="s">
        <v>72</v>
      </c>
      <c r="E31" s="121" t="s">
        <v>73</v>
      </c>
      <c r="F31" s="121" t="s">
        <v>74</v>
      </c>
      <c r="G31" s="122" t="s">
        <v>75</v>
      </c>
      <c r="H31" s="123" t="s">
        <v>76</v>
      </c>
      <c r="I31" s="123" t="s">
        <v>77</v>
      </c>
      <c r="J31" s="140" t="s">
        <v>173</v>
      </c>
      <c r="K31" s="140" t="s">
        <v>174</v>
      </c>
      <c r="L31" s="140" t="s">
        <v>213</v>
      </c>
    </row>
    <row r="32" spans="1:12" s="102" customFormat="1" ht="27.65" customHeight="1">
      <c r="A32" s="211" t="s">
        <v>158</v>
      </c>
      <c r="B32" s="212"/>
      <c r="C32" s="119">
        <v>0.309</v>
      </c>
      <c r="D32" s="119">
        <v>0.34</v>
      </c>
      <c r="E32" s="119">
        <v>0.36099999999999999</v>
      </c>
      <c r="F32" s="119">
        <v>0.38800000000000001</v>
      </c>
      <c r="G32" s="120">
        <v>0.47599999999999998</v>
      </c>
      <c r="H32" s="120">
        <v>0.48399999999999999</v>
      </c>
      <c r="I32" s="124">
        <v>0.46</v>
      </c>
      <c r="J32" s="141">
        <v>0.43149999999999999</v>
      </c>
      <c r="K32" s="141">
        <v>0.44209999999999999</v>
      </c>
      <c r="L32" s="141">
        <v>0.48599999999999999</v>
      </c>
    </row>
    <row r="33" spans="1:12" s="102" customFormat="1" ht="27.65" customHeight="1">
      <c r="A33" s="223" t="s">
        <v>138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</row>
    <row r="34" spans="1:12" s="102" customFormat="1" ht="27.65" customHeight="1">
      <c r="A34" s="211" t="s">
        <v>168</v>
      </c>
      <c r="B34" s="212"/>
      <c r="C34" s="186">
        <f>3240/4</f>
        <v>810</v>
      </c>
      <c r="D34" s="186">
        <f>3930/4</f>
        <v>982.5</v>
      </c>
      <c r="E34" s="186">
        <f>3555/4</f>
        <v>888.75</v>
      </c>
      <c r="F34" s="187">
        <f>3610/4</f>
        <v>902.5</v>
      </c>
      <c r="G34" s="183">
        <f>6830/4</f>
        <v>1707.5</v>
      </c>
      <c r="H34" s="183">
        <f>5170/4</f>
        <v>1292.5</v>
      </c>
      <c r="I34" s="183">
        <f>5790/4</f>
        <v>1447.5</v>
      </c>
      <c r="J34" s="183">
        <f>8542/4</f>
        <v>2135.5</v>
      </c>
      <c r="K34" s="183">
        <v>1494.5</v>
      </c>
      <c r="L34" s="140" t="s">
        <v>214</v>
      </c>
    </row>
    <row r="35" spans="1:12" s="102" customFormat="1" ht="27.65" customHeight="1">
      <c r="A35" s="221" t="s">
        <v>164</v>
      </c>
      <c r="B35" s="222"/>
      <c r="C35" s="184">
        <v>682.84</v>
      </c>
      <c r="D35" s="184">
        <v>784.53</v>
      </c>
      <c r="E35" s="184">
        <v>840.48</v>
      </c>
      <c r="F35" s="184">
        <v>925.91</v>
      </c>
      <c r="G35" s="184">
        <v>1053.79</v>
      </c>
      <c r="H35" s="184">
        <v>1174.1400000000001</v>
      </c>
      <c r="I35" s="184">
        <v>1312.38</v>
      </c>
      <c r="J35" s="184">
        <v>1557.64</v>
      </c>
      <c r="K35" s="184">
        <v>1677.48</v>
      </c>
      <c r="L35" s="140" t="s">
        <v>215</v>
      </c>
    </row>
    <row r="36" spans="1:12" s="102" customFormat="1" ht="27.65" customHeight="1">
      <c r="A36" s="217" t="s">
        <v>90</v>
      </c>
      <c r="B36" s="218"/>
      <c r="C36" s="125" t="s">
        <v>78</v>
      </c>
      <c r="D36" s="125" t="s">
        <v>79</v>
      </c>
      <c r="E36" s="125" t="s">
        <v>80</v>
      </c>
      <c r="F36" s="125" t="s">
        <v>81</v>
      </c>
      <c r="G36" s="125" t="s">
        <v>221</v>
      </c>
      <c r="H36" s="125" t="s">
        <v>82</v>
      </c>
      <c r="I36" s="125" t="s">
        <v>82</v>
      </c>
      <c r="J36" s="125" t="s">
        <v>175</v>
      </c>
      <c r="K36" s="125" t="s">
        <v>176</v>
      </c>
      <c r="L36" s="140" t="s">
        <v>216</v>
      </c>
    </row>
    <row r="37" spans="1:12" s="102" customFormat="1" ht="27.65" customHeight="1">
      <c r="A37" s="219" t="s">
        <v>165</v>
      </c>
      <c r="B37" s="220"/>
      <c r="C37" s="185">
        <v>84.05</v>
      </c>
      <c r="D37" s="185">
        <v>89.3</v>
      </c>
      <c r="E37" s="185">
        <v>97.66</v>
      </c>
      <c r="F37" s="185">
        <v>106.66</v>
      </c>
      <c r="G37" s="185">
        <v>107.91</v>
      </c>
      <c r="H37" s="185">
        <v>130.25</v>
      </c>
      <c r="I37" s="185">
        <v>139.16999999999999</v>
      </c>
      <c r="J37" s="185" t="s">
        <v>177</v>
      </c>
      <c r="K37" s="185" t="s">
        <v>184</v>
      </c>
      <c r="L37" s="140" t="s">
        <v>224</v>
      </c>
    </row>
    <row r="38" spans="1:12" s="102" customFormat="1" ht="27.65" customHeight="1">
      <c r="A38" s="217" t="s">
        <v>89</v>
      </c>
      <c r="B38" s="218"/>
      <c r="C38" s="126" t="s">
        <v>83</v>
      </c>
      <c r="D38" s="123" t="s">
        <v>84</v>
      </c>
      <c r="E38" s="127" t="s">
        <v>85</v>
      </c>
      <c r="F38" s="127" t="s">
        <v>86</v>
      </c>
      <c r="G38" s="123" t="s">
        <v>222</v>
      </c>
      <c r="H38" s="126" t="s">
        <v>87</v>
      </c>
      <c r="I38" s="123" t="s">
        <v>88</v>
      </c>
      <c r="J38" s="123" t="s">
        <v>178</v>
      </c>
      <c r="K38" s="123" t="s">
        <v>185</v>
      </c>
      <c r="L38" s="140" t="s">
        <v>217</v>
      </c>
    </row>
    <row r="39" spans="1:12" s="102" customFormat="1" ht="27.65" customHeight="1">
      <c r="A39" s="223" t="s">
        <v>139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</row>
    <row r="40" spans="1:12" s="102" customFormat="1" ht="27.65" customHeight="1">
      <c r="A40" s="225" t="s">
        <v>167</v>
      </c>
      <c r="B40" s="226"/>
      <c r="C40" s="179">
        <f>40/4</f>
        <v>10</v>
      </c>
      <c r="D40" s="179">
        <f>55/4</f>
        <v>13.75</v>
      </c>
      <c r="E40" s="179">
        <f>65/4</f>
        <v>16.25</v>
      </c>
      <c r="F40" s="180">
        <f>95/4</f>
        <v>23.75</v>
      </c>
      <c r="G40" s="181">
        <f>75/4</f>
        <v>18.75</v>
      </c>
      <c r="H40" s="181">
        <f>85/4</f>
        <v>21.25</v>
      </c>
      <c r="I40" s="181">
        <f>95/4</f>
        <v>23.75</v>
      </c>
      <c r="J40" s="182">
        <f>130/4</f>
        <v>32.5</v>
      </c>
      <c r="K40" s="182" t="s">
        <v>179</v>
      </c>
      <c r="L40" s="140" t="s">
        <v>219</v>
      </c>
    </row>
    <row r="41" spans="1:12" s="102" customFormat="1" ht="27.65" customHeight="1">
      <c r="A41" s="211" t="s">
        <v>166</v>
      </c>
      <c r="B41" s="212"/>
      <c r="C41" s="128">
        <v>0.11899999999999999</v>
      </c>
      <c r="D41" s="128">
        <v>0.154</v>
      </c>
      <c r="E41" s="128">
        <v>0.16600000000000001</v>
      </c>
      <c r="F41" s="128">
        <v>0.223</v>
      </c>
      <c r="G41" s="128">
        <v>0.17399999999999999</v>
      </c>
      <c r="H41" s="120">
        <v>0.16300000000000001</v>
      </c>
      <c r="I41" s="120">
        <v>0.17100000000000001</v>
      </c>
      <c r="J41" s="139">
        <v>0.17199999999999999</v>
      </c>
      <c r="K41" s="139">
        <v>0.26700000000000002</v>
      </c>
      <c r="L41" s="208">
        <v>0.22700000000000001</v>
      </c>
    </row>
    <row r="42" spans="1:12" s="102" customFormat="1" ht="27.65" customHeight="1">
      <c r="A42" s="211" t="s">
        <v>159</v>
      </c>
      <c r="B42" s="224"/>
      <c r="C42" s="178">
        <f>1970</f>
        <v>1970</v>
      </c>
      <c r="D42" s="178">
        <f>2708</f>
        <v>2708</v>
      </c>
      <c r="E42" s="178">
        <f>3201</f>
        <v>3201</v>
      </c>
      <c r="F42" s="178">
        <f>4680</f>
        <v>4680</v>
      </c>
      <c r="G42" s="178">
        <f>4317</f>
        <v>4317</v>
      </c>
      <c r="H42" s="178">
        <f>4893</f>
        <v>4893</v>
      </c>
      <c r="I42" s="178">
        <f>5470</f>
        <v>5470</v>
      </c>
      <c r="J42" s="178">
        <f>7485</f>
        <v>7485</v>
      </c>
      <c r="K42" s="178">
        <v>16204</v>
      </c>
      <c r="L42" s="209">
        <v>10828</v>
      </c>
    </row>
    <row r="43" spans="1:12">
      <c r="C43" s="101"/>
      <c r="D43" s="101"/>
      <c r="E43" s="101"/>
      <c r="F43" s="101"/>
      <c r="G43" s="101"/>
      <c r="H43" s="101"/>
      <c r="I43" s="101"/>
      <c r="J43" s="101"/>
    </row>
    <row r="44" spans="1:12" s="106" customFormat="1" ht="15" customHeight="1">
      <c r="A44" s="106">
        <v>1</v>
      </c>
      <c r="B44" s="176" t="s">
        <v>149</v>
      </c>
    </row>
    <row r="45" spans="1:12" s="106" customFormat="1" ht="15" customHeight="1">
      <c r="B45" s="176" t="s">
        <v>144</v>
      </c>
    </row>
    <row r="46" spans="1:12" s="106" customFormat="1" ht="15" customHeight="1">
      <c r="A46" s="106">
        <v>2</v>
      </c>
      <c r="B46" s="177" t="s">
        <v>150</v>
      </c>
    </row>
    <row r="47" spans="1:12" s="106" customFormat="1" ht="15" customHeight="1">
      <c r="B47" s="177" t="s">
        <v>143</v>
      </c>
    </row>
    <row r="48" spans="1:12" s="106" customFormat="1" ht="15" customHeight="1">
      <c r="A48" s="106">
        <v>3</v>
      </c>
      <c r="B48" s="176" t="s">
        <v>155</v>
      </c>
    </row>
    <row r="49" spans="1:2" s="106" customFormat="1" ht="15" customHeight="1">
      <c r="B49" s="176" t="s">
        <v>126</v>
      </c>
    </row>
    <row r="50" spans="1:2" s="106" customFormat="1" ht="15" customHeight="1">
      <c r="A50" s="106">
        <v>4</v>
      </c>
      <c r="B50" s="176" t="s">
        <v>171</v>
      </c>
    </row>
    <row r="51" spans="1:2" s="106" customFormat="1" ht="15" customHeight="1">
      <c r="B51" s="176" t="s">
        <v>127</v>
      </c>
    </row>
    <row r="52" spans="1:2" s="107" customFormat="1" ht="15" customHeight="1">
      <c r="A52" s="107">
        <v>5</v>
      </c>
      <c r="B52" s="107" t="s">
        <v>172</v>
      </c>
    </row>
    <row r="53" spans="1:2" s="107" customFormat="1" ht="15" customHeight="1">
      <c r="B53" s="107" t="s">
        <v>128</v>
      </c>
    </row>
    <row r="54" spans="1:2" s="107" customFormat="1" ht="15" customHeight="1">
      <c r="A54" s="107">
        <v>6</v>
      </c>
      <c r="B54" s="188" t="s">
        <v>182</v>
      </c>
    </row>
    <row r="55" spans="1:2" s="107" customFormat="1" ht="15" customHeight="1">
      <c r="B55" s="107" t="s">
        <v>169</v>
      </c>
    </row>
    <row r="56" spans="1:2" s="107" customFormat="1" ht="15" customHeight="1">
      <c r="B56" s="107" t="s">
        <v>170</v>
      </c>
    </row>
    <row r="57" spans="1:2" s="107" customFormat="1" ht="15" customHeight="1">
      <c r="A57" s="107">
        <v>7</v>
      </c>
      <c r="B57" s="107" t="s">
        <v>151</v>
      </c>
    </row>
    <row r="58" spans="1:2" s="107" customFormat="1" ht="15" customHeight="1">
      <c r="B58" s="107" t="s">
        <v>129</v>
      </c>
    </row>
    <row r="59" spans="1:2" s="107" customFormat="1" ht="15" customHeight="1">
      <c r="A59" s="107">
        <v>8</v>
      </c>
      <c r="B59" s="107" t="s">
        <v>152</v>
      </c>
    </row>
    <row r="60" spans="1:2" s="107" customFormat="1" ht="15" customHeight="1">
      <c r="B60" s="107" t="s">
        <v>130</v>
      </c>
    </row>
    <row r="61" spans="1:2" s="107" customFormat="1" ht="15" customHeight="1">
      <c r="A61" s="107">
        <v>9</v>
      </c>
      <c r="B61" s="107" t="s">
        <v>153</v>
      </c>
    </row>
    <row r="62" spans="1:2" s="107" customFormat="1" ht="15" customHeight="1">
      <c r="B62" s="107" t="s">
        <v>131</v>
      </c>
    </row>
    <row r="63" spans="1:2" s="107" customFormat="1" ht="15" customHeight="1">
      <c r="A63" s="107">
        <v>10</v>
      </c>
      <c r="B63" s="107" t="s">
        <v>154</v>
      </c>
    </row>
    <row r="64" spans="1:2" s="107" customFormat="1" ht="15" customHeight="1">
      <c r="B64" s="107" t="s">
        <v>132</v>
      </c>
    </row>
    <row r="65" spans="1:2" s="102" customFormat="1" ht="15" customHeight="1">
      <c r="A65" s="102">
        <v>11</v>
      </c>
      <c r="B65" s="107" t="s">
        <v>180</v>
      </c>
    </row>
    <row r="66" spans="1:2" s="102" customFormat="1">
      <c r="B66" s="102" t="s">
        <v>181</v>
      </c>
    </row>
    <row r="67" spans="1:2" ht="15" customHeight="1">
      <c r="A67" s="100">
        <v>12</v>
      </c>
      <c r="B67" s="205" t="s">
        <v>205</v>
      </c>
    </row>
    <row r="68" spans="1:2">
      <c r="B68" s="107" t="s">
        <v>204</v>
      </c>
    </row>
    <row r="69" spans="1:2">
      <c r="B69" s="100" t="s">
        <v>189</v>
      </c>
    </row>
  </sheetData>
  <mergeCells count="39">
    <mergeCell ref="A39:L39"/>
    <mergeCell ref="A34:B34"/>
    <mergeCell ref="A42:B42"/>
    <mergeCell ref="A41:B41"/>
    <mergeCell ref="A40:B40"/>
    <mergeCell ref="A4:L4"/>
    <mergeCell ref="A13:L13"/>
    <mergeCell ref="A17:L17"/>
    <mergeCell ref="A26:L26"/>
    <mergeCell ref="A29:L29"/>
    <mergeCell ref="A23:B23"/>
    <mergeCell ref="A22:B22"/>
    <mergeCell ref="A21:B21"/>
    <mergeCell ref="A20:B20"/>
    <mergeCell ref="A19:B19"/>
    <mergeCell ref="A18:B18"/>
    <mergeCell ref="A6:B6"/>
    <mergeCell ref="A7:B7"/>
    <mergeCell ref="A8:B8"/>
    <mergeCell ref="A9:B9"/>
    <mergeCell ref="A10:B10"/>
    <mergeCell ref="A32:B32"/>
    <mergeCell ref="A31:B31"/>
    <mergeCell ref="A30:B30"/>
    <mergeCell ref="A38:B38"/>
    <mergeCell ref="A37:B37"/>
    <mergeCell ref="A36:B36"/>
    <mergeCell ref="A35:B35"/>
    <mergeCell ref="A33:L33"/>
    <mergeCell ref="A28:B28"/>
    <mergeCell ref="A27:B27"/>
    <mergeCell ref="A25:B25"/>
    <mergeCell ref="A24:B24"/>
    <mergeCell ref="A16:B16"/>
    <mergeCell ref="A15:B15"/>
    <mergeCell ref="A14:B14"/>
    <mergeCell ref="A12:B12"/>
    <mergeCell ref="A11:B11"/>
    <mergeCell ref="A5:B5"/>
  </mergeCells>
  <phoneticPr fontId="2"/>
  <pageMargins left="0.9055118110236221" right="0.70866141732283472" top="0.15748031496062992" bottom="0" header="0.31496062992125984" footer="0.31496062992125984"/>
  <pageSetup paperSize="8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0578-0AB9-4830-9D62-C63DBA348639}">
  <dimension ref="A1:L42"/>
  <sheetViews>
    <sheetView view="pageBreakPreview" topLeftCell="A10" zoomScaleNormal="100" zoomScaleSheetLayoutView="100" workbookViewId="0">
      <selection activeCell="K12" sqref="K12"/>
    </sheetView>
  </sheetViews>
  <sheetFormatPr defaultColWidth="8.83203125" defaultRowHeight="14"/>
  <cols>
    <col min="1" max="1" width="4.5" style="99" customWidth="1"/>
    <col min="2" max="2" width="27.1640625" style="99" customWidth="1"/>
    <col min="3" max="16384" width="8.83203125" style="99"/>
  </cols>
  <sheetData>
    <row r="1" spans="1:12" s="98" customFormat="1" ht="20">
      <c r="A1" s="227" t="s">
        <v>208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s="98" customFormat="1">
      <c r="K2" s="38"/>
      <c r="L2" s="38" t="s">
        <v>9</v>
      </c>
    </row>
    <row r="3" spans="1:12" ht="27.65" customHeight="1">
      <c r="A3" s="232"/>
      <c r="B3" s="233"/>
      <c r="C3" s="108" t="s">
        <v>0</v>
      </c>
      <c r="D3" s="108" t="s">
        <v>1</v>
      </c>
      <c r="E3" s="108" t="s">
        <v>2</v>
      </c>
      <c r="F3" s="108" t="s">
        <v>3</v>
      </c>
      <c r="G3" s="108" t="s">
        <v>4</v>
      </c>
      <c r="H3" s="108" t="s">
        <v>220</v>
      </c>
      <c r="I3" s="108" t="s">
        <v>6</v>
      </c>
      <c r="J3" s="12" t="s">
        <v>223</v>
      </c>
      <c r="K3" s="109" t="s">
        <v>202</v>
      </c>
      <c r="L3" s="109" t="s">
        <v>206</v>
      </c>
    </row>
    <row r="4" spans="1:12" ht="27.65" customHeight="1">
      <c r="A4" s="236" t="s">
        <v>107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 ht="27.65" customHeight="1">
      <c r="A5" s="230" t="s">
        <v>161</v>
      </c>
      <c r="B5" s="231"/>
      <c r="C5" s="129">
        <v>272154</v>
      </c>
      <c r="D5" s="129">
        <v>320939</v>
      </c>
      <c r="E5" s="129">
        <v>336188</v>
      </c>
      <c r="F5" s="129">
        <v>313506</v>
      </c>
      <c r="G5" s="129">
        <v>296149</v>
      </c>
      <c r="H5" s="129">
        <v>327175</v>
      </c>
      <c r="I5" s="129">
        <v>393720</v>
      </c>
      <c r="J5" s="166">
        <v>357133</v>
      </c>
      <c r="K5" s="166">
        <v>378782</v>
      </c>
      <c r="L5" s="166">
        <v>367732</v>
      </c>
    </row>
    <row r="6" spans="1:12" ht="27.65" customHeight="1">
      <c r="A6" s="230" t="s">
        <v>160</v>
      </c>
      <c r="B6" s="231"/>
      <c r="C6" s="129">
        <v>166381</v>
      </c>
      <c r="D6" s="129">
        <v>174603</v>
      </c>
      <c r="E6" s="129">
        <v>188102</v>
      </c>
      <c r="F6" s="129">
        <v>190520</v>
      </c>
      <c r="G6" s="129">
        <v>174641</v>
      </c>
      <c r="H6" s="129">
        <v>184332</v>
      </c>
      <c r="I6" s="129">
        <v>240403</v>
      </c>
      <c r="J6" s="166">
        <v>262169</v>
      </c>
      <c r="K6" s="166">
        <v>271449</v>
      </c>
      <c r="L6" s="166">
        <v>288730</v>
      </c>
    </row>
    <row r="7" spans="1:12" ht="27.65" customHeight="1">
      <c r="A7" s="230" t="s">
        <v>109</v>
      </c>
      <c r="B7" s="231"/>
      <c r="C7" s="129">
        <v>115206</v>
      </c>
      <c r="D7" s="129">
        <v>139172</v>
      </c>
      <c r="E7" s="129">
        <v>159102</v>
      </c>
      <c r="F7" s="129">
        <v>149565</v>
      </c>
      <c r="G7" s="129">
        <v>136467</v>
      </c>
      <c r="H7" s="129">
        <v>150974</v>
      </c>
      <c r="I7" s="129">
        <v>238453</v>
      </c>
      <c r="J7" s="166">
        <v>198243</v>
      </c>
      <c r="K7" s="166">
        <v>201685</v>
      </c>
      <c r="L7" s="166">
        <v>218377</v>
      </c>
    </row>
    <row r="8" spans="1:12" ht="27.65" customHeight="1">
      <c r="A8" s="230" t="s">
        <v>110</v>
      </c>
      <c r="B8" s="231"/>
      <c r="C8" s="129">
        <v>26859</v>
      </c>
      <c r="D8" s="129">
        <v>31062</v>
      </c>
      <c r="E8" s="129">
        <v>26440</v>
      </c>
      <c r="F8" s="129">
        <v>27313</v>
      </c>
      <c r="G8" s="129">
        <v>23985</v>
      </c>
      <c r="H8" s="129">
        <v>23376</v>
      </c>
      <c r="I8" s="129">
        <v>28986</v>
      </c>
      <c r="J8" s="166" t="s">
        <v>91</v>
      </c>
      <c r="K8" s="166" t="s">
        <v>91</v>
      </c>
      <c r="L8" s="166" t="s">
        <v>91</v>
      </c>
    </row>
    <row r="9" spans="1:12" ht="27.65" customHeight="1" thickBot="1">
      <c r="A9" s="230" t="s">
        <v>111</v>
      </c>
      <c r="B9" s="231"/>
      <c r="C9" s="130">
        <v>7443</v>
      </c>
      <c r="D9" s="130">
        <v>5014</v>
      </c>
      <c r="E9" s="130">
        <v>5251</v>
      </c>
      <c r="F9" s="130">
        <v>5866</v>
      </c>
      <c r="G9" s="130">
        <v>4345</v>
      </c>
      <c r="H9" s="130">
        <v>4534</v>
      </c>
      <c r="I9" s="130">
        <v>4697</v>
      </c>
      <c r="J9" s="167">
        <v>30341</v>
      </c>
      <c r="K9" s="167">
        <v>31093</v>
      </c>
      <c r="L9" s="167">
        <v>33681</v>
      </c>
    </row>
    <row r="10" spans="1:12" ht="27.65" customHeight="1" thickTop="1">
      <c r="A10" s="230" t="s">
        <v>112</v>
      </c>
      <c r="B10" s="231"/>
      <c r="C10" s="131">
        <v>588045</v>
      </c>
      <c r="D10" s="131">
        <v>670792</v>
      </c>
      <c r="E10" s="131">
        <v>715085</v>
      </c>
      <c r="F10" s="131">
        <v>686771</v>
      </c>
      <c r="G10" s="131">
        <v>635590</v>
      </c>
      <c r="H10" s="131">
        <v>690392</v>
      </c>
      <c r="I10" s="131">
        <v>906261</v>
      </c>
      <c r="J10" s="168">
        <v>847888</v>
      </c>
      <c r="K10" s="168">
        <v>883011</v>
      </c>
      <c r="L10" s="168">
        <v>908522</v>
      </c>
    </row>
    <row r="11" spans="1:12" ht="27.65" customHeight="1">
      <c r="A11" s="236" t="s">
        <v>108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</row>
    <row r="12" spans="1:12" ht="27.65" customHeight="1">
      <c r="A12" s="230" t="s">
        <v>161</v>
      </c>
      <c r="B12" s="231"/>
      <c r="C12" s="129">
        <v>15939</v>
      </c>
      <c r="D12" s="129">
        <v>13815</v>
      </c>
      <c r="E12" s="129">
        <v>11111</v>
      </c>
      <c r="F12" s="129">
        <v>13990</v>
      </c>
      <c r="G12" s="129">
        <v>17326</v>
      </c>
      <c r="H12" s="129">
        <v>22655</v>
      </c>
      <c r="I12" s="129">
        <v>14434</v>
      </c>
      <c r="J12" s="166">
        <v>20173</v>
      </c>
      <c r="K12" s="209">
        <v>19520</v>
      </c>
      <c r="L12" s="166">
        <v>13498</v>
      </c>
    </row>
    <row r="13" spans="1:12" ht="27.65" customHeight="1">
      <c r="A13" s="230" t="s">
        <v>160</v>
      </c>
      <c r="B13" s="231"/>
      <c r="C13" s="129">
        <v>6771</v>
      </c>
      <c r="D13" s="129">
        <v>9816</v>
      </c>
      <c r="E13" s="129">
        <v>11221</v>
      </c>
      <c r="F13" s="129">
        <v>11986</v>
      </c>
      <c r="G13" s="129">
        <v>9956</v>
      </c>
      <c r="H13" s="129">
        <v>12467</v>
      </c>
      <c r="I13" s="129">
        <v>16561</v>
      </c>
      <c r="J13" s="166">
        <v>21705</v>
      </c>
      <c r="K13" s="166">
        <v>17572</v>
      </c>
      <c r="L13" s="166">
        <v>15414</v>
      </c>
    </row>
    <row r="14" spans="1:12" ht="27.65" customHeight="1">
      <c r="A14" s="230" t="s">
        <v>109</v>
      </c>
      <c r="B14" s="231"/>
      <c r="C14" s="129">
        <v>3179</v>
      </c>
      <c r="D14" s="129">
        <v>4470</v>
      </c>
      <c r="E14" s="129">
        <v>5740</v>
      </c>
      <c r="F14" s="129">
        <v>4505</v>
      </c>
      <c r="G14" s="129">
        <v>4787</v>
      </c>
      <c r="H14" s="129">
        <v>7255</v>
      </c>
      <c r="I14" s="129">
        <v>12536</v>
      </c>
      <c r="J14" s="166">
        <v>12305</v>
      </c>
      <c r="K14" s="166">
        <v>11748</v>
      </c>
      <c r="L14" s="166">
        <v>11613</v>
      </c>
    </row>
    <row r="15" spans="1:12" ht="27.65" customHeight="1">
      <c r="A15" s="230" t="s">
        <v>110</v>
      </c>
      <c r="B15" s="231"/>
      <c r="C15" s="129">
        <v>1209</v>
      </c>
      <c r="D15" s="129">
        <v>1332</v>
      </c>
      <c r="E15" s="129">
        <v>794</v>
      </c>
      <c r="F15" s="129">
        <v>1184</v>
      </c>
      <c r="G15" s="129">
        <v>831</v>
      </c>
      <c r="H15" s="129">
        <v>675</v>
      </c>
      <c r="I15" s="129">
        <v>567</v>
      </c>
      <c r="J15" s="166" t="s">
        <v>91</v>
      </c>
      <c r="K15" s="166" t="s">
        <v>91</v>
      </c>
      <c r="L15" s="166" t="s">
        <v>91</v>
      </c>
    </row>
    <row r="16" spans="1:12" ht="27.65" customHeight="1">
      <c r="A16" s="230" t="s">
        <v>111</v>
      </c>
      <c r="B16" s="231"/>
      <c r="C16" s="129">
        <v>838</v>
      </c>
      <c r="D16" s="129">
        <v>941</v>
      </c>
      <c r="E16" s="129">
        <v>976</v>
      </c>
      <c r="F16" s="129">
        <v>862</v>
      </c>
      <c r="G16" s="129">
        <v>1481</v>
      </c>
      <c r="H16" s="129">
        <v>1469</v>
      </c>
      <c r="I16" s="129">
        <v>1364</v>
      </c>
      <c r="J16" s="166">
        <v>2776</v>
      </c>
      <c r="K16" s="166">
        <v>3306</v>
      </c>
      <c r="L16" s="166">
        <v>3517</v>
      </c>
    </row>
    <row r="17" spans="1:12" ht="27.65" customHeight="1" thickBot="1">
      <c r="A17" s="228" t="s">
        <v>113</v>
      </c>
      <c r="B17" s="229"/>
      <c r="C17" s="132" t="s">
        <v>92</v>
      </c>
      <c r="D17" s="132" t="s">
        <v>93</v>
      </c>
      <c r="E17" s="132" t="s">
        <v>94</v>
      </c>
      <c r="F17" s="132" t="s">
        <v>95</v>
      </c>
      <c r="G17" s="132" t="s">
        <v>96</v>
      </c>
      <c r="H17" s="132" t="s">
        <v>97</v>
      </c>
      <c r="I17" s="132" t="s">
        <v>98</v>
      </c>
      <c r="J17" s="169">
        <v>-6325</v>
      </c>
      <c r="K17" s="169">
        <v>-5925</v>
      </c>
      <c r="L17" s="169">
        <v>-5725</v>
      </c>
    </row>
    <row r="18" spans="1:12" ht="27.65" customHeight="1" thickTop="1">
      <c r="A18" s="234" t="s">
        <v>112</v>
      </c>
      <c r="B18" s="235"/>
      <c r="C18" s="131">
        <v>25038</v>
      </c>
      <c r="D18" s="131">
        <v>27193</v>
      </c>
      <c r="E18" s="131">
        <v>26456</v>
      </c>
      <c r="F18" s="131">
        <v>28728</v>
      </c>
      <c r="G18" s="131">
        <v>29986</v>
      </c>
      <c r="H18" s="131">
        <v>40076</v>
      </c>
      <c r="I18" s="131">
        <v>40035</v>
      </c>
      <c r="J18" s="168">
        <v>50635</v>
      </c>
      <c r="K18" s="210">
        <v>46222</v>
      </c>
      <c r="L18" s="168">
        <v>38318</v>
      </c>
    </row>
    <row r="19" spans="1:12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2" s="105" customFormat="1" ht="15" customHeight="1">
      <c r="A20" s="171">
        <v>1</v>
      </c>
      <c r="B20" s="175" t="s">
        <v>147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</row>
    <row r="21" spans="1:12" s="105" customFormat="1" ht="15" customHeight="1">
      <c r="A21" s="171"/>
      <c r="B21" s="104" t="s">
        <v>144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</row>
    <row r="22" spans="1:12" s="105" customFormat="1" ht="15" customHeight="1">
      <c r="A22" s="171">
        <v>2</v>
      </c>
      <c r="B22" s="175" t="s">
        <v>148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</row>
    <row r="23" spans="1:12" s="105" customFormat="1" ht="15" customHeight="1">
      <c r="A23" s="171"/>
      <c r="B23" s="171" t="s">
        <v>162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</row>
    <row r="24" spans="1:12">
      <c r="A24" s="170">
        <v>3</v>
      </c>
      <c r="B24" s="206" t="s">
        <v>205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1:12">
      <c r="A25" s="170"/>
      <c r="B25" s="194" t="s">
        <v>204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</row>
    <row r="26" spans="1:12">
      <c r="A26" s="170"/>
      <c r="B26" s="195" t="s">
        <v>189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</row>
    <row r="27" spans="1:12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</row>
    <row r="28" spans="1:12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1:12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</row>
    <row r="30" spans="1:1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1:12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</row>
    <row r="32" spans="1:12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1:1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1:1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1:1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</row>
    <row r="36" spans="1:1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1:1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</row>
    <row r="38" spans="1:1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</row>
    <row r="39" spans="1:1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</row>
    <row r="40" spans="1:1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</row>
    <row r="41" spans="1:1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4"/>
      <c r="L41" s="174"/>
    </row>
    <row r="42" spans="1:1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</row>
  </sheetData>
  <mergeCells count="17">
    <mergeCell ref="A18:B18"/>
    <mergeCell ref="A4:L4"/>
    <mergeCell ref="A11:L11"/>
    <mergeCell ref="A10:B10"/>
    <mergeCell ref="A9:B9"/>
    <mergeCell ref="A8:B8"/>
    <mergeCell ref="A7:B7"/>
    <mergeCell ref="A6:B6"/>
    <mergeCell ref="A1:L1"/>
    <mergeCell ref="A17:B17"/>
    <mergeCell ref="A16:B16"/>
    <mergeCell ref="A15:B15"/>
    <mergeCell ref="A14:B14"/>
    <mergeCell ref="A13:B13"/>
    <mergeCell ref="A12:B12"/>
    <mergeCell ref="A5:B5"/>
    <mergeCell ref="A3:B3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16F1-8010-453F-9A94-6C9593969DD3}">
  <sheetPr>
    <pageSetUpPr fitToPage="1"/>
  </sheetPr>
  <dimension ref="A1:P41"/>
  <sheetViews>
    <sheetView showGridLines="0" zoomScaleNormal="100" zoomScaleSheetLayoutView="90" workbookViewId="0">
      <pane xSplit="3" ySplit="3" topLeftCell="D19" activePane="bottomRight" state="frozen"/>
      <selection activeCell="G22" sqref="G22"/>
      <selection pane="topRight" activeCell="G22" sqref="G22"/>
      <selection pane="bottomLeft" activeCell="G22" sqref="G22"/>
      <selection pane="bottomRight" activeCell="F24" sqref="F24"/>
    </sheetView>
  </sheetViews>
  <sheetFormatPr defaultColWidth="8.08203125" defaultRowHeight="14"/>
  <cols>
    <col min="1" max="2" width="2.83203125" style="24" customWidth="1"/>
    <col min="3" max="3" width="49" style="24" customWidth="1"/>
    <col min="4" max="5" width="8.6640625" style="24" customWidth="1"/>
    <col min="6" max="7" width="8.08203125" style="24"/>
    <col min="8" max="9" width="8.08203125" style="24" customWidth="1"/>
    <col min="10" max="16384" width="8.08203125" style="24"/>
  </cols>
  <sheetData>
    <row r="1" spans="1:16" ht="16">
      <c r="A1" s="40" t="s">
        <v>7</v>
      </c>
      <c r="B1" s="40"/>
      <c r="C1" s="40"/>
      <c r="D1" s="37"/>
      <c r="E1" s="37"/>
      <c r="F1" s="37"/>
      <c r="G1" s="37"/>
      <c r="H1" s="37"/>
      <c r="I1" s="37"/>
      <c r="J1" s="37"/>
      <c r="K1" s="37"/>
      <c r="L1" s="37"/>
    </row>
    <row r="2" spans="1:16" ht="15">
      <c r="A2" s="40" t="s">
        <v>8</v>
      </c>
      <c r="B2" s="40"/>
      <c r="C2" s="40"/>
      <c r="D2" s="39"/>
      <c r="E2" s="39"/>
      <c r="F2" s="39"/>
      <c r="G2" s="39"/>
      <c r="H2" s="38"/>
      <c r="I2" s="38"/>
      <c r="J2" s="38"/>
      <c r="K2" s="38"/>
      <c r="L2" s="38"/>
      <c r="M2" s="38"/>
      <c r="N2" s="38" t="s">
        <v>9</v>
      </c>
    </row>
    <row r="3" spans="1:16" ht="33" customHeight="1">
      <c r="A3" s="36" t="s">
        <v>10</v>
      </c>
      <c r="B3" s="35"/>
      <c r="C3" s="34"/>
      <c r="D3" s="11" t="s">
        <v>0</v>
      </c>
      <c r="E3" s="11" t="s">
        <v>1</v>
      </c>
      <c r="F3" s="11" t="s">
        <v>2</v>
      </c>
      <c r="G3" s="11" t="s">
        <v>11</v>
      </c>
      <c r="H3" s="11" t="s">
        <v>12</v>
      </c>
      <c r="I3" s="12" t="s">
        <v>201</v>
      </c>
      <c r="J3" s="11" t="s">
        <v>13</v>
      </c>
      <c r="K3" s="11" t="s">
        <v>14</v>
      </c>
      <c r="L3" s="12" t="s">
        <v>186</v>
      </c>
      <c r="M3" s="11" t="s">
        <v>187</v>
      </c>
      <c r="N3" s="11" t="s">
        <v>209</v>
      </c>
    </row>
    <row r="4" spans="1:16" s="33" customFormat="1" ht="18.899999999999999" customHeight="1">
      <c r="A4" s="32" t="s">
        <v>15</v>
      </c>
      <c r="B4" s="32"/>
      <c r="C4" s="31"/>
      <c r="D4" s="5">
        <v>434690</v>
      </c>
      <c r="E4" s="5">
        <v>453518</v>
      </c>
      <c r="F4" s="5">
        <v>457603</v>
      </c>
      <c r="G4" s="5">
        <v>469715</v>
      </c>
      <c r="H4" s="5">
        <v>509518</v>
      </c>
      <c r="I4" s="5">
        <v>512015</v>
      </c>
      <c r="J4" s="6">
        <v>558479</v>
      </c>
      <c r="K4" s="79">
        <v>656003</v>
      </c>
      <c r="L4" s="79">
        <v>830495</v>
      </c>
      <c r="M4" s="5">
        <v>873044</v>
      </c>
      <c r="N4" s="7">
        <v>899772</v>
      </c>
    </row>
    <row r="5" spans="1:16" ht="18.899999999999999" customHeight="1">
      <c r="A5" s="157"/>
      <c r="B5" s="157" t="s">
        <v>16</v>
      </c>
      <c r="C5" s="158"/>
      <c r="D5" s="13">
        <v>184464</v>
      </c>
      <c r="E5" s="13">
        <v>191202</v>
      </c>
      <c r="F5" s="13">
        <v>197835</v>
      </c>
      <c r="G5" s="13">
        <v>203772</v>
      </c>
      <c r="H5" s="13">
        <v>219613</v>
      </c>
      <c r="I5" s="13">
        <v>222110</v>
      </c>
      <c r="J5" s="14">
        <v>259471</v>
      </c>
      <c r="K5" s="78">
        <v>303189</v>
      </c>
      <c r="L5" s="78">
        <v>309573</v>
      </c>
      <c r="M5" s="13">
        <v>328458</v>
      </c>
      <c r="N5" s="15">
        <v>317947</v>
      </c>
    </row>
    <row r="6" spans="1:16" ht="18.899999999999999" customHeight="1">
      <c r="A6" s="157"/>
      <c r="B6" s="157"/>
      <c r="C6" s="158" t="s">
        <v>17</v>
      </c>
      <c r="D6" s="13">
        <v>21677</v>
      </c>
      <c r="E6" s="13">
        <v>18233</v>
      </c>
      <c r="F6" s="13">
        <v>19947</v>
      </c>
      <c r="G6" s="13">
        <v>25525</v>
      </c>
      <c r="H6" s="13">
        <v>38782</v>
      </c>
      <c r="I6" s="13">
        <v>38782</v>
      </c>
      <c r="J6" s="14">
        <v>29975</v>
      </c>
      <c r="K6" s="78">
        <v>33730</v>
      </c>
      <c r="L6" s="78">
        <v>33937</v>
      </c>
      <c r="M6" s="13">
        <v>27759</v>
      </c>
      <c r="N6" s="15">
        <v>27670</v>
      </c>
    </row>
    <row r="7" spans="1:16" ht="18.899999999999999" customHeight="1">
      <c r="A7" s="157"/>
      <c r="B7" s="157"/>
      <c r="C7" s="158" t="s">
        <v>18</v>
      </c>
      <c r="D7" s="13">
        <v>110593</v>
      </c>
      <c r="E7" s="13">
        <v>119609</v>
      </c>
      <c r="F7" s="13">
        <v>119857</v>
      </c>
      <c r="G7" s="13">
        <v>107041</v>
      </c>
      <c r="H7" s="13">
        <v>124106</v>
      </c>
      <c r="I7" s="13">
        <v>113374</v>
      </c>
      <c r="J7" s="14">
        <v>131094</v>
      </c>
      <c r="K7" s="78">
        <v>150389</v>
      </c>
      <c r="L7" s="78">
        <v>145981</v>
      </c>
      <c r="M7" s="13">
        <v>162256</v>
      </c>
      <c r="N7" s="15">
        <v>150865</v>
      </c>
    </row>
    <row r="8" spans="1:16" ht="18.899999999999999" customHeight="1">
      <c r="A8" s="157"/>
      <c r="B8" s="157"/>
      <c r="C8" s="158" t="s">
        <v>19</v>
      </c>
      <c r="D8" s="13">
        <v>37144</v>
      </c>
      <c r="E8" s="13">
        <v>39367</v>
      </c>
      <c r="F8" s="13">
        <v>41019</v>
      </c>
      <c r="G8" s="13">
        <v>42232</v>
      </c>
      <c r="H8" s="13">
        <v>41040</v>
      </c>
      <c r="I8" s="13">
        <v>38588</v>
      </c>
      <c r="J8" s="14">
        <v>56139</v>
      </c>
      <c r="K8" s="78">
        <v>69611</v>
      </c>
      <c r="L8" s="78">
        <v>74464</v>
      </c>
      <c r="M8" s="13">
        <v>84553</v>
      </c>
      <c r="N8" s="15">
        <v>86222</v>
      </c>
    </row>
    <row r="9" spans="1:16" ht="18.899999999999999" customHeight="1">
      <c r="A9" s="157"/>
      <c r="B9" s="157"/>
      <c r="C9" s="158" t="s">
        <v>20</v>
      </c>
      <c r="D9" s="13">
        <v>15047</v>
      </c>
      <c r="E9" s="13">
        <v>13991</v>
      </c>
      <c r="F9" s="13">
        <v>17011</v>
      </c>
      <c r="G9" s="13">
        <v>28972</v>
      </c>
      <c r="H9" s="13">
        <v>15683</v>
      </c>
      <c r="I9" s="13">
        <v>31364</v>
      </c>
      <c r="J9" s="14">
        <v>42262</v>
      </c>
      <c r="K9" s="78">
        <v>49458</v>
      </c>
      <c r="L9" s="78">
        <v>55190</v>
      </c>
      <c r="M9" s="13">
        <v>53889</v>
      </c>
      <c r="N9" s="15">
        <v>53188</v>
      </c>
      <c r="P9" s="207"/>
    </row>
    <row r="10" spans="1:16" ht="18.899999999999999" customHeight="1">
      <c r="A10" s="157"/>
      <c r="B10" s="157" t="s">
        <v>21</v>
      </c>
      <c r="C10" s="158"/>
      <c r="D10" s="13">
        <v>250226</v>
      </c>
      <c r="E10" s="13">
        <v>262315</v>
      </c>
      <c r="F10" s="13">
        <v>259768</v>
      </c>
      <c r="G10" s="13">
        <v>265942</v>
      </c>
      <c r="H10" s="13">
        <v>289905</v>
      </c>
      <c r="I10" s="13">
        <v>289905</v>
      </c>
      <c r="J10" s="14">
        <v>299008</v>
      </c>
      <c r="K10" s="78">
        <v>352814</v>
      </c>
      <c r="L10" s="78">
        <v>520922</v>
      </c>
      <c r="M10" s="13">
        <v>544585</v>
      </c>
      <c r="N10" s="15">
        <v>581825</v>
      </c>
    </row>
    <row r="11" spans="1:16" ht="18.899999999999999" customHeight="1">
      <c r="A11" s="157"/>
      <c r="B11" s="157"/>
      <c r="C11" s="158" t="s">
        <v>22</v>
      </c>
      <c r="D11" s="13">
        <v>156639</v>
      </c>
      <c r="E11" s="13">
        <v>160249</v>
      </c>
      <c r="F11" s="13">
        <v>164441</v>
      </c>
      <c r="G11" s="13">
        <v>171793</v>
      </c>
      <c r="H11" s="13">
        <v>178023</v>
      </c>
      <c r="I11" s="13">
        <v>178023</v>
      </c>
      <c r="J11" s="14">
        <v>185747</v>
      </c>
      <c r="K11" s="78">
        <v>207442</v>
      </c>
      <c r="L11" s="78">
        <v>225412</v>
      </c>
      <c r="M11" s="13">
        <v>240206</v>
      </c>
      <c r="N11" s="15">
        <v>247776</v>
      </c>
    </row>
    <row r="12" spans="1:16" ht="18.899999999999999" customHeight="1">
      <c r="A12" s="157"/>
      <c r="B12" s="157"/>
      <c r="C12" s="158" t="s">
        <v>23</v>
      </c>
      <c r="D12" s="13">
        <v>15684</v>
      </c>
      <c r="E12" s="13">
        <v>17653</v>
      </c>
      <c r="F12" s="13">
        <v>17732</v>
      </c>
      <c r="G12" s="13">
        <v>16767</v>
      </c>
      <c r="H12" s="13">
        <v>17495</v>
      </c>
      <c r="I12" s="13">
        <v>17495</v>
      </c>
      <c r="J12" s="14">
        <v>16179</v>
      </c>
      <c r="K12" s="78">
        <v>36868</v>
      </c>
      <c r="L12" s="78">
        <v>36502</v>
      </c>
      <c r="M12" s="13">
        <v>48606</v>
      </c>
      <c r="N12" s="15">
        <v>35555</v>
      </c>
    </row>
    <row r="13" spans="1:16" ht="18.899999999999999" customHeight="1">
      <c r="A13" s="157"/>
      <c r="B13" s="157"/>
      <c r="C13" s="159" t="s">
        <v>24</v>
      </c>
      <c r="D13" s="13">
        <v>77901</v>
      </c>
      <c r="E13" s="13">
        <v>84413</v>
      </c>
      <c r="F13" s="13">
        <v>77593</v>
      </c>
      <c r="G13" s="13">
        <v>77381</v>
      </c>
      <c r="H13" s="13">
        <v>94385</v>
      </c>
      <c r="I13" s="13">
        <v>94385</v>
      </c>
      <c r="J13" s="14">
        <v>97081</v>
      </c>
      <c r="K13" s="78">
        <v>108502</v>
      </c>
      <c r="L13" s="78">
        <v>259008</v>
      </c>
      <c r="M13" s="13">
        <v>255772</v>
      </c>
      <c r="N13" s="15">
        <v>298493</v>
      </c>
    </row>
    <row r="14" spans="1:16" s="33" customFormat="1" ht="18.899999999999999" customHeight="1">
      <c r="A14" s="32" t="s">
        <v>25</v>
      </c>
      <c r="B14" s="32"/>
      <c r="C14" s="31"/>
      <c r="D14" s="5">
        <v>289810</v>
      </c>
      <c r="E14" s="5">
        <v>287617</v>
      </c>
      <c r="F14" s="5">
        <v>283617</v>
      </c>
      <c r="G14" s="5">
        <v>278563</v>
      </c>
      <c r="H14" s="5">
        <v>257667</v>
      </c>
      <c r="I14" s="5">
        <v>258429</v>
      </c>
      <c r="J14" s="6">
        <v>278172</v>
      </c>
      <c r="K14" s="79">
        <v>343773</v>
      </c>
      <c r="L14" s="79">
        <v>461461</v>
      </c>
      <c r="M14" s="79">
        <v>475835</v>
      </c>
      <c r="N14" s="7">
        <v>450777</v>
      </c>
    </row>
    <row r="15" spans="1:16" ht="18.899999999999999" customHeight="1">
      <c r="A15" s="157"/>
      <c r="B15" s="157" t="s">
        <v>26</v>
      </c>
      <c r="C15" s="158"/>
      <c r="D15" s="13">
        <v>182269</v>
      </c>
      <c r="E15" s="13">
        <v>178519</v>
      </c>
      <c r="F15" s="13">
        <v>172722</v>
      </c>
      <c r="G15" s="13">
        <v>191131</v>
      </c>
      <c r="H15" s="13">
        <v>170981</v>
      </c>
      <c r="I15" s="13">
        <v>170981</v>
      </c>
      <c r="J15" s="14">
        <v>186300</v>
      </c>
      <c r="K15" s="78">
        <v>212469</v>
      </c>
      <c r="L15" s="78">
        <v>312513</v>
      </c>
      <c r="M15" s="13">
        <v>254993</v>
      </c>
      <c r="N15" s="15">
        <v>211149</v>
      </c>
    </row>
    <row r="16" spans="1:16" ht="30.75" customHeight="1">
      <c r="A16" s="157"/>
      <c r="B16" s="157"/>
      <c r="C16" s="160" t="s">
        <v>27</v>
      </c>
      <c r="D16" s="13">
        <v>93175</v>
      </c>
      <c r="E16" s="13">
        <v>94859</v>
      </c>
      <c r="F16" s="13">
        <v>98386</v>
      </c>
      <c r="G16" s="13">
        <v>92912</v>
      </c>
      <c r="H16" s="13">
        <v>93533</v>
      </c>
      <c r="I16" s="13">
        <v>93533</v>
      </c>
      <c r="J16" s="14">
        <v>97257</v>
      </c>
      <c r="K16" s="78">
        <v>113873</v>
      </c>
      <c r="L16" s="78">
        <v>101002</v>
      </c>
      <c r="M16" s="13">
        <v>110470</v>
      </c>
      <c r="N16" s="15">
        <v>96819</v>
      </c>
    </row>
    <row r="17" spans="1:14" ht="18.899999999999999" customHeight="1">
      <c r="A17" s="157"/>
      <c r="B17" s="157"/>
      <c r="C17" s="158" t="s">
        <v>28</v>
      </c>
      <c r="D17" s="13">
        <v>23748</v>
      </c>
      <c r="E17" s="13">
        <v>26667</v>
      </c>
      <c r="F17" s="13">
        <v>23064</v>
      </c>
      <c r="G17" s="13">
        <v>19434</v>
      </c>
      <c r="H17" s="13">
        <v>24208</v>
      </c>
      <c r="I17" s="13">
        <v>24208</v>
      </c>
      <c r="J17" s="14">
        <v>32343</v>
      </c>
      <c r="K17" s="78">
        <v>25747</v>
      </c>
      <c r="L17" s="78">
        <v>129161</v>
      </c>
      <c r="M17" s="13">
        <v>24421</v>
      </c>
      <c r="N17" s="15">
        <v>38036</v>
      </c>
    </row>
    <row r="18" spans="1:14" ht="18.899999999999999" customHeight="1">
      <c r="A18" s="157"/>
      <c r="B18" s="157"/>
      <c r="C18" s="158" t="s">
        <v>29</v>
      </c>
      <c r="D18" s="13">
        <v>22968</v>
      </c>
      <c r="E18" s="13">
        <v>13719</v>
      </c>
      <c r="F18" s="13">
        <v>11661</v>
      </c>
      <c r="G18" s="13">
        <v>3671</v>
      </c>
      <c r="H18" s="13">
        <v>9760</v>
      </c>
      <c r="I18" s="13">
        <v>9760</v>
      </c>
      <c r="J18" s="14">
        <v>11222</v>
      </c>
      <c r="K18" s="78">
        <v>12144</v>
      </c>
      <c r="L18" s="78">
        <v>12734</v>
      </c>
      <c r="M18" s="13">
        <v>22964</v>
      </c>
      <c r="N18" s="15">
        <v>16576</v>
      </c>
    </row>
    <row r="19" spans="1:14" ht="18.899999999999999" customHeight="1">
      <c r="A19" s="157"/>
      <c r="B19" s="157"/>
      <c r="C19" s="158" t="s">
        <v>30</v>
      </c>
      <c r="D19" s="13" t="s">
        <v>31</v>
      </c>
      <c r="E19" s="13">
        <v>3000</v>
      </c>
      <c r="F19" s="13" t="s">
        <v>31</v>
      </c>
      <c r="G19" s="13">
        <v>35016</v>
      </c>
      <c r="H19" s="13" t="s">
        <v>31</v>
      </c>
      <c r="I19" s="13" t="s">
        <v>31</v>
      </c>
      <c r="J19" s="14" t="s">
        <v>31</v>
      </c>
      <c r="K19" s="78" t="s">
        <v>31</v>
      </c>
      <c r="L19" s="78" t="s">
        <v>48</v>
      </c>
      <c r="M19" s="13" t="s">
        <v>48</v>
      </c>
      <c r="N19" s="193" t="s">
        <v>218</v>
      </c>
    </row>
    <row r="20" spans="1:14" ht="18.899999999999999" customHeight="1">
      <c r="A20" s="157"/>
      <c r="B20" s="157"/>
      <c r="C20" s="158" t="s">
        <v>20</v>
      </c>
      <c r="D20" s="13">
        <v>42376</v>
      </c>
      <c r="E20" s="13">
        <v>40273</v>
      </c>
      <c r="F20" s="13">
        <v>39610</v>
      </c>
      <c r="G20" s="13">
        <v>40096</v>
      </c>
      <c r="H20" s="13">
        <v>43478</v>
      </c>
      <c r="I20" s="13">
        <v>43478</v>
      </c>
      <c r="J20" s="14">
        <v>45477</v>
      </c>
      <c r="K20" s="78">
        <v>60703</v>
      </c>
      <c r="L20" s="78">
        <v>69615</v>
      </c>
      <c r="M20" s="13">
        <v>64137</v>
      </c>
      <c r="N20" s="15">
        <v>59716</v>
      </c>
    </row>
    <row r="21" spans="1:14" ht="18.899999999999999" customHeight="1">
      <c r="A21" s="157"/>
      <c r="B21" s="157" t="s">
        <v>32</v>
      </c>
      <c r="C21" s="158"/>
      <c r="D21" s="13">
        <v>107541</v>
      </c>
      <c r="E21" s="13">
        <v>109097</v>
      </c>
      <c r="F21" s="13">
        <v>110894</v>
      </c>
      <c r="G21" s="13">
        <v>87432</v>
      </c>
      <c r="H21" s="13">
        <v>86686</v>
      </c>
      <c r="I21" s="13">
        <v>87447</v>
      </c>
      <c r="J21" s="14">
        <v>91872</v>
      </c>
      <c r="K21" s="78">
        <v>131303</v>
      </c>
      <c r="L21" s="78">
        <v>148947</v>
      </c>
      <c r="M21" s="13">
        <v>220841</v>
      </c>
      <c r="N21" s="15">
        <v>239627</v>
      </c>
    </row>
    <row r="22" spans="1:14" ht="18.899999999999999" customHeight="1">
      <c r="A22" s="157"/>
      <c r="B22" s="157"/>
      <c r="C22" s="158" t="s">
        <v>33</v>
      </c>
      <c r="D22" s="13">
        <v>38106</v>
      </c>
      <c r="E22" s="13">
        <v>35076</v>
      </c>
      <c r="F22" s="13">
        <v>35204</v>
      </c>
      <c r="G22" s="13" t="s">
        <v>31</v>
      </c>
      <c r="H22" s="13" t="s">
        <v>31</v>
      </c>
      <c r="I22" s="13" t="s">
        <v>31</v>
      </c>
      <c r="J22" s="14">
        <v>10000</v>
      </c>
      <c r="K22" s="78">
        <v>30000</v>
      </c>
      <c r="L22" s="78">
        <v>40000</v>
      </c>
      <c r="M22" s="13">
        <v>70000</v>
      </c>
      <c r="N22" s="15">
        <v>70000</v>
      </c>
    </row>
    <row r="23" spans="1:14" ht="18.899999999999999" customHeight="1">
      <c r="A23" s="157"/>
      <c r="B23" s="157"/>
      <c r="C23" s="158" t="s">
        <v>34</v>
      </c>
      <c r="D23" s="13">
        <v>44734</v>
      </c>
      <c r="E23" s="13">
        <v>48761</v>
      </c>
      <c r="F23" s="13">
        <v>52632</v>
      </c>
      <c r="G23" s="13">
        <v>64743</v>
      </c>
      <c r="H23" s="13">
        <v>59447</v>
      </c>
      <c r="I23" s="13">
        <v>59447</v>
      </c>
      <c r="J23" s="14">
        <v>55093</v>
      </c>
      <c r="K23" s="78">
        <v>68457</v>
      </c>
      <c r="L23" s="78">
        <v>70100</v>
      </c>
      <c r="M23" s="13">
        <v>111619</v>
      </c>
      <c r="N23" s="15">
        <v>120254</v>
      </c>
    </row>
    <row r="24" spans="1:14" ht="18.899999999999999" customHeight="1">
      <c r="A24" s="27"/>
      <c r="B24" s="27"/>
      <c r="C24" s="26" t="s">
        <v>20</v>
      </c>
      <c r="D24" s="16">
        <v>24699</v>
      </c>
      <c r="E24" s="16">
        <v>25259</v>
      </c>
      <c r="F24" s="16">
        <v>23057</v>
      </c>
      <c r="G24" s="16">
        <v>22689</v>
      </c>
      <c r="H24" s="16">
        <v>27238</v>
      </c>
      <c r="I24" s="16">
        <v>27999</v>
      </c>
      <c r="J24" s="17">
        <v>26778</v>
      </c>
      <c r="K24" s="80">
        <v>32846</v>
      </c>
      <c r="L24" s="80">
        <v>38846</v>
      </c>
      <c r="M24" s="16">
        <v>39221</v>
      </c>
      <c r="N24" s="18">
        <v>49373</v>
      </c>
    </row>
    <row r="25" spans="1:14" s="30" customFormat="1" ht="18.899999999999999" customHeight="1">
      <c r="A25" s="32" t="s">
        <v>35</v>
      </c>
      <c r="B25" s="32"/>
      <c r="C25" s="31"/>
      <c r="D25" s="5">
        <v>144879</v>
      </c>
      <c r="E25" s="5">
        <v>165901</v>
      </c>
      <c r="F25" s="5">
        <v>173986</v>
      </c>
      <c r="G25" s="5">
        <v>191152</v>
      </c>
      <c r="H25" s="5">
        <v>251851</v>
      </c>
      <c r="I25" s="5">
        <v>253586</v>
      </c>
      <c r="J25" s="6">
        <v>280307</v>
      </c>
      <c r="K25" s="79">
        <v>312230</v>
      </c>
      <c r="L25" s="79">
        <v>369034</v>
      </c>
      <c r="M25" s="5">
        <v>397209</v>
      </c>
      <c r="N25" s="7">
        <v>448995</v>
      </c>
    </row>
    <row r="26" spans="1:14" ht="18.899999999999999" customHeight="1">
      <c r="A26" s="157"/>
      <c r="B26" s="157" t="s">
        <v>36</v>
      </c>
      <c r="C26" s="158"/>
      <c r="D26" s="13">
        <v>117574</v>
      </c>
      <c r="E26" s="13">
        <v>133121</v>
      </c>
      <c r="F26" s="13">
        <v>148223</v>
      </c>
      <c r="G26" s="13">
        <v>166071</v>
      </c>
      <c r="H26" s="13">
        <v>214638</v>
      </c>
      <c r="I26" s="13">
        <v>216373</v>
      </c>
      <c r="J26" s="14">
        <v>242050</v>
      </c>
      <c r="K26" s="78">
        <v>269271</v>
      </c>
      <c r="L26" s="78">
        <v>307393</v>
      </c>
      <c r="M26" s="13">
        <v>340576</v>
      </c>
      <c r="N26" s="15">
        <v>372957</v>
      </c>
    </row>
    <row r="27" spans="1:14" ht="18.899999999999999" customHeight="1">
      <c r="A27" s="161"/>
      <c r="B27" s="162" t="s">
        <v>37</v>
      </c>
      <c r="C27" s="163"/>
      <c r="D27" s="13">
        <v>16841</v>
      </c>
      <c r="E27" s="13">
        <v>21287</v>
      </c>
      <c r="F27" s="13">
        <v>17186</v>
      </c>
      <c r="G27" s="13">
        <v>16194</v>
      </c>
      <c r="H27" s="13">
        <v>27786</v>
      </c>
      <c r="I27" s="13">
        <v>27786</v>
      </c>
      <c r="J27" s="14">
        <v>28078</v>
      </c>
      <c r="K27" s="78">
        <v>32704</v>
      </c>
      <c r="L27" s="78">
        <v>51039</v>
      </c>
      <c r="M27" s="13">
        <v>45476</v>
      </c>
      <c r="N27" s="15">
        <v>64140</v>
      </c>
    </row>
    <row r="28" spans="1:14" ht="18.899999999999999" customHeight="1">
      <c r="A28" s="27"/>
      <c r="B28" s="27" t="s">
        <v>38</v>
      </c>
      <c r="C28" s="26"/>
      <c r="D28" s="16">
        <v>10464</v>
      </c>
      <c r="E28" s="16">
        <v>11491</v>
      </c>
      <c r="F28" s="16">
        <v>8577</v>
      </c>
      <c r="G28" s="16">
        <v>8885</v>
      </c>
      <c r="H28" s="16">
        <v>9426</v>
      </c>
      <c r="I28" s="16">
        <v>9426</v>
      </c>
      <c r="J28" s="17">
        <v>10179</v>
      </c>
      <c r="K28" s="80">
        <v>10254</v>
      </c>
      <c r="L28" s="80">
        <v>10601</v>
      </c>
      <c r="M28" s="16">
        <v>11155</v>
      </c>
      <c r="N28" s="18">
        <v>11897</v>
      </c>
    </row>
    <row r="29" spans="1:14" ht="18.899999999999999" customHeight="1">
      <c r="A29" s="29" t="s">
        <v>39</v>
      </c>
      <c r="B29" s="29"/>
      <c r="C29" s="28"/>
      <c r="D29" s="8">
        <v>135287</v>
      </c>
      <c r="E29" s="8">
        <v>132057</v>
      </c>
      <c r="F29" s="8">
        <v>126359</v>
      </c>
      <c r="G29" s="8">
        <v>126577</v>
      </c>
      <c r="H29" s="8">
        <v>96161</v>
      </c>
      <c r="I29" s="8">
        <v>96161</v>
      </c>
      <c r="J29" s="9">
        <v>111160</v>
      </c>
      <c r="K29" s="9">
        <v>139454</v>
      </c>
      <c r="L29" s="9">
        <v>254521</v>
      </c>
      <c r="M29" s="8">
        <v>264447</v>
      </c>
      <c r="N29" s="10">
        <v>247358</v>
      </c>
    </row>
    <row r="30" spans="1:14" ht="18.899999999999999" customHeight="1">
      <c r="A30" s="27" t="s">
        <v>40</v>
      </c>
      <c r="B30" s="27"/>
      <c r="C30" s="26"/>
      <c r="D30" s="19">
        <v>31.1</v>
      </c>
      <c r="E30" s="19">
        <v>29.1</v>
      </c>
      <c r="F30" s="19">
        <v>27.6</v>
      </c>
      <c r="G30" s="19">
        <v>26.9</v>
      </c>
      <c r="H30" s="19">
        <v>18.899999999999999</v>
      </c>
      <c r="I30" s="19">
        <v>18.8</v>
      </c>
      <c r="J30" s="20">
        <v>19.89</v>
      </c>
      <c r="K30" s="81">
        <v>21.2</v>
      </c>
      <c r="L30" s="81">
        <v>30.6</v>
      </c>
      <c r="M30" s="19">
        <v>30.3</v>
      </c>
      <c r="N30" s="21">
        <v>27.5</v>
      </c>
    </row>
    <row r="31" spans="1:14" ht="18.899999999999999" hidden="1" customHeight="1">
      <c r="A31" s="27" t="s">
        <v>41</v>
      </c>
      <c r="B31" s="27"/>
      <c r="C31" s="26"/>
      <c r="D31" s="22">
        <v>442.96</v>
      </c>
      <c r="E31" s="22">
        <v>466.43</v>
      </c>
      <c r="F31" s="22">
        <v>546.27</v>
      </c>
      <c r="G31" s="22"/>
      <c r="H31" s="23">
        <v>3138.11</v>
      </c>
      <c r="I31" s="23">
        <v>3138.11</v>
      </c>
      <c r="J31" s="23">
        <v>3138.11</v>
      </c>
      <c r="K31" s="23">
        <v>3138.11</v>
      </c>
      <c r="L31" s="23">
        <v>3138.11</v>
      </c>
    </row>
    <row r="32" spans="1:14" ht="15">
      <c r="A32" s="37" t="s">
        <v>190</v>
      </c>
      <c r="B32" s="37"/>
      <c r="C32" s="37"/>
      <c r="D32" s="164"/>
      <c r="E32" s="164"/>
      <c r="F32" s="155"/>
      <c r="G32" s="155"/>
      <c r="H32" s="155"/>
      <c r="I32" s="155"/>
      <c r="J32" s="155"/>
      <c r="K32" s="25"/>
      <c r="L32" s="25"/>
    </row>
    <row r="33" spans="1:10" ht="15">
      <c r="A33" s="37"/>
      <c r="B33" s="37" t="s">
        <v>145</v>
      </c>
      <c r="C33" s="37"/>
      <c r="D33" s="164"/>
      <c r="E33" s="164"/>
      <c r="F33" s="156"/>
      <c r="G33" s="156"/>
      <c r="H33" s="156"/>
      <c r="I33" s="156"/>
      <c r="J33" s="156"/>
    </row>
    <row r="34" spans="1:10" ht="15">
      <c r="A34" s="24" t="s">
        <v>191</v>
      </c>
      <c r="D34" s="165"/>
      <c r="E34" s="165"/>
      <c r="F34" s="156"/>
      <c r="G34" s="156"/>
      <c r="H34" s="156"/>
      <c r="I34" s="156"/>
      <c r="J34" s="156"/>
    </row>
    <row r="35" spans="1:10" ht="15">
      <c r="A35" s="200"/>
      <c r="B35" s="24" t="s">
        <v>146</v>
      </c>
      <c r="D35" s="165"/>
      <c r="E35" s="165"/>
      <c r="F35" s="156"/>
      <c r="G35" s="156"/>
      <c r="H35" s="156"/>
      <c r="I35" s="156"/>
      <c r="J35" s="156"/>
    </row>
    <row r="36" spans="1:10" ht="18">
      <c r="A36" s="197" t="s">
        <v>188</v>
      </c>
      <c r="D36" s="156"/>
      <c r="E36" s="156"/>
      <c r="F36" s="156"/>
      <c r="G36" s="156"/>
      <c r="H36" s="156"/>
      <c r="I36" s="156"/>
      <c r="J36" s="156"/>
    </row>
    <row r="37" spans="1:10">
      <c r="B37" s="199" t="s">
        <v>204</v>
      </c>
      <c r="D37" s="156"/>
      <c r="E37" s="156"/>
      <c r="F37" s="156"/>
      <c r="G37" s="156"/>
      <c r="H37" s="156"/>
      <c r="I37" s="156"/>
      <c r="J37" s="156"/>
    </row>
    <row r="38" spans="1:10">
      <c r="B38" s="99" t="s">
        <v>189</v>
      </c>
      <c r="D38" s="156"/>
      <c r="E38" s="156"/>
      <c r="F38" s="156"/>
      <c r="G38" s="156"/>
      <c r="H38" s="156"/>
      <c r="I38" s="156"/>
      <c r="J38" s="156"/>
    </row>
    <row r="39" spans="1:10">
      <c r="A39" s="156"/>
      <c r="B39" s="156"/>
      <c r="C39" s="156"/>
      <c r="D39" s="156"/>
      <c r="E39" s="156"/>
      <c r="F39" s="156"/>
      <c r="G39" s="156"/>
      <c r="H39" s="156"/>
      <c r="I39" s="156"/>
      <c r="J39" s="156"/>
    </row>
    <row r="40" spans="1:10">
      <c r="A40" s="156"/>
      <c r="B40" s="156"/>
      <c r="C40" s="156"/>
      <c r="D40" s="156"/>
      <c r="E40" s="156"/>
      <c r="F40" s="156"/>
      <c r="G40" s="156"/>
      <c r="H40" s="156"/>
      <c r="I40" s="156"/>
      <c r="J40" s="173"/>
    </row>
    <row r="41" spans="1:10">
      <c r="A41" s="156"/>
      <c r="B41" s="156"/>
      <c r="C41" s="156"/>
      <c r="D41" s="156"/>
      <c r="E41" s="156"/>
      <c r="F41" s="156"/>
      <c r="G41" s="156"/>
      <c r="H41" s="156"/>
      <c r="I41" s="156"/>
      <c r="J41" s="156"/>
    </row>
  </sheetData>
  <phoneticPr fontId="2"/>
  <pageMargins left="0.74803149606299213" right="0.74803149606299213" top="0.39370078740157483" bottom="0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C188-DEEB-4A14-8574-6CE48135CA30}">
  <sheetPr>
    <pageSetUpPr fitToPage="1"/>
  </sheetPr>
  <dimension ref="A1:M47"/>
  <sheetViews>
    <sheetView showGridLines="0" zoomScaleNormal="100" zoomScaleSheetLayoutView="100" workbookViewId="0">
      <pane xSplit="2" ySplit="3" topLeftCell="C16" activePane="bottomRight" state="frozen"/>
      <selection activeCell="P31" sqref="P31"/>
      <selection pane="topRight" activeCell="P31" sqref="P31"/>
      <selection pane="bottomLeft" activeCell="P31" sqref="P31"/>
      <selection pane="bottomRight" activeCell="N5" sqref="N5"/>
    </sheetView>
  </sheetViews>
  <sheetFormatPr defaultColWidth="8.08203125" defaultRowHeight="14"/>
  <cols>
    <col min="1" max="1" width="2.83203125" style="24" customWidth="1"/>
    <col min="2" max="2" width="49" style="24" customWidth="1"/>
    <col min="3" max="4" width="8.6640625" style="24" customWidth="1"/>
    <col min="5" max="5" width="8.08203125" style="24"/>
    <col min="6" max="13" width="8.08203125" style="24" customWidth="1"/>
    <col min="14" max="255" width="8.08203125" style="24"/>
    <col min="256" max="256" width="2.83203125" style="24" customWidth="1"/>
    <col min="257" max="257" width="49" style="24" customWidth="1"/>
    <col min="258" max="261" width="8.6640625" style="24" customWidth="1"/>
    <col min="262" max="268" width="8.08203125" style="24"/>
    <col min="269" max="269" width="10.33203125" style="24" bestFit="1" customWidth="1"/>
    <col min="270" max="511" width="8.08203125" style="24"/>
    <col min="512" max="512" width="2.83203125" style="24" customWidth="1"/>
    <col min="513" max="513" width="49" style="24" customWidth="1"/>
    <col min="514" max="517" width="8.6640625" style="24" customWidth="1"/>
    <col min="518" max="524" width="8.08203125" style="24"/>
    <col min="525" max="525" width="10.33203125" style="24" bestFit="1" customWidth="1"/>
    <col min="526" max="767" width="8.08203125" style="24"/>
    <col min="768" max="768" width="2.83203125" style="24" customWidth="1"/>
    <col min="769" max="769" width="49" style="24" customWidth="1"/>
    <col min="770" max="773" width="8.6640625" style="24" customWidth="1"/>
    <col min="774" max="780" width="8.08203125" style="24"/>
    <col min="781" max="781" width="10.33203125" style="24" bestFit="1" customWidth="1"/>
    <col min="782" max="1023" width="8.08203125" style="24"/>
    <col min="1024" max="1024" width="2.83203125" style="24" customWidth="1"/>
    <col min="1025" max="1025" width="49" style="24" customWidth="1"/>
    <col min="1026" max="1029" width="8.6640625" style="24" customWidth="1"/>
    <col min="1030" max="1036" width="8.08203125" style="24"/>
    <col min="1037" max="1037" width="10.33203125" style="24" bestFit="1" customWidth="1"/>
    <col min="1038" max="1279" width="8.08203125" style="24"/>
    <col min="1280" max="1280" width="2.83203125" style="24" customWidth="1"/>
    <col min="1281" max="1281" width="49" style="24" customWidth="1"/>
    <col min="1282" max="1285" width="8.6640625" style="24" customWidth="1"/>
    <col min="1286" max="1292" width="8.08203125" style="24"/>
    <col min="1293" max="1293" width="10.33203125" style="24" bestFit="1" customWidth="1"/>
    <col min="1294" max="1535" width="8.08203125" style="24"/>
    <col min="1536" max="1536" width="2.83203125" style="24" customWidth="1"/>
    <col min="1537" max="1537" width="49" style="24" customWidth="1"/>
    <col min="1538" max="1541" width="8.6640625" style="24" customWidth="1"/>
    <col min="1542" max="1548" width="8.08203125" style="24"/>
    <col min="1549" max="1549" width="10.33203125" style="24" bestFit="1" customWidth="1"/>
    <col min="1550" max="1791" width="8.08203125" style="24"/>
    <col min="1792" max="1792" width="2.83203125" style="24" customWidth="1"/>
    <col min="1793" max="1793" width="49" style="24" customWidth="1"/>
    <col min="1794" max="1797" width="8.6640625" style="24" customWidth="1"/>
    <col min="1798" max="1804" width="8.08203125" style="24"/>
    <col min="1805" max="1805" width="10.33203125" style="24" bestFit="1" customWidth="1"/>
    <col min="1806" max="2047" width="8.08203125" style="24"/>
    <col min="2048" max="2048" width="2.83203125" style="24" customWidth="1"/>
    <col min="2049" max="2049" width="49" style="24" customWidth="1"/>
    <col min="2050" max="2053" width="8.6640625" style="24" customWidth="1"/>
    <col min="2054" max="2060" width="8.08203125" style="24"/>
    <col min="2061" max="2061" width="10.33203125" style="24" bestFit="1" customWidth="1"/>
    <col min="2062" max="2303" width="8.08203125" style="24"/>
    <col min="2304" max="2304" width="2.83203125" style="24" customWidth="1"/>
    <col min="2305" max="2305" width="49" style="24" customWidth="1"/>
    <col min="2306" max="2309" width="8.6640625" style="24" customWidth="1"/>
    <col min="2310" max="2316" width="8.08203125" style="24"/>
    <col min="2317" max="2317" width="10.33203125" style="24" bestFit="1" customWidth="1"/>
    <col min="2318" max="2559" width="8.08203125" style="24"/>
    <col min="2560" max="2560" width="2.83203125" style="24" customWidth="1"/>
    <col min="2561" max="2561" width="49" style="24" customWidth="1"/>
    <col min="2562" max="2565" width="8.6640625" style="24" customWidth="1"/>
    <col min="2566" max="2572" width="8.08203125" style="24"/>
    <col min="2573" max="2573" width="10.33203125" style="24" bestFit="1" customWidth="1"/>
    <col min="2574" max="2815" width="8.08203125" style="24"/>
    <col min="2816" max="2816" width="2.83203125" style="24" customWidth="1"/>
    <col min="2817" max="2817" width="49" style="24" customWidth="1"/>
    <col min="2818" max="2821" width="8.6640625" style="24" customWidth="1"/>
    <col min="2822" max="2828" width="8.08203125" style="24"/>
    <col min="2829" max="2829" width="10.33203125" style="24" bestFit="1" customWidth="1"/>
    <col min="2830" max="3071" width="8.08203125" style="24"/>
    <col min="3072" max="3072" width="2.83203125" style="24" customWidth="1"/>
    <col min="3073" max="3073" width="49" style="24" customWidth="1"/>
    <col min="3074" max="3077" width="8.6640625" style="24" customWidth="1"/>
    <col min="3078" max="3084" width="8.08203125" style="24"/>
    <col min="3085" max="3085" width="10.33203125" style="24" bestFit="1" customWidth="1"/>
    <col min="3086" max="3327" width="8.08203125" style="24"/>
    <col min="3328" max="3328" width="2.83203125" style="24" customWidth="1"/>
    <col min="3329" max="3329" width="49" style="24" customWidth="1"/>
    <col min="3330" max="3333" width="8.6640625" style="24" customWidth="1"/>
    <col min="3334" max="3340" width="8.08203125" style="24"/>
    <col min="3341" max="3341" width="10.33203125" style="24" bestFit="1" customWidth="1"/>
    <col min="3342" max="3583" width="8.08203125" style="24"/>
    <col min="3584" max="3584" width="2.83203125" style="24" customWidth="1"/>
    <col min="3585" max="3585" width="49" style="24" customWidth="1"/>
    <col min="3586" max="3589" width="8.6640625" style="24" customWidth="1"/>
    <col min="3590" max="3596" width="8.08203125" style="24"/>
    <col min="3597" max="3597" width="10.33203125" style="24" bestFit="1" customWidth="1"/>
    <col min="3598" max="3839" width="8.08203125" style="24"/>
    <col min="3840" max="3840" width="2.83203125" style="24" customWidth="1"/>
    <col min="3841" max="3841" width="49" style="24" customWidth="1"/>
    <col min="3842" max="3845" width="8.6640625" style="24" customWidth="1"/>
    <col min="3846" max="3852" width="8.08203125" style="24"/>
    <col min="3853" max="3853" width="10.33203125" style="24" bestFit="1" customWidth="1"/>
    <col min="3854" max="4095" width="8.08203125" style="24"/>
    <col min="4096" max="4096" width="2.83203125" style="24" customWidth="1"/>
    <col min="4097" max="4097" width="49" style="24" customWidth="1"/>
    <col min="4098" max="4101" width="8.6640625" style="24" customWidth="1"/>
    <col min="4102" max="4108" width="8.08203125" style="24"/>
    <col min="4109" max="4109" width="10.33203125" style="24" bestFit="1" customWidth="1"/>
    <col min="4110" max="4351" width="8.08203125" style="24"/>
    <col min="4352" max="4352" width="2.83203125" style="24" customWidth="1"/>
    <col min="4353" max="4353" width="49" style="24" customWidth="1"/>
    <col min="4354" max="4357" width="8.6640625" style="24" customWidth="1"/>
    <col min="4358" max="4364" width="8.08203125" style="24"/>
    <col min="4365" max="4365" width="10.33203125" style="24" bestFit="1" customWidth="1"/>
    <col min="4366" max="4607" width="8.08203125" style="24"/>
    <col min="4608" max="4608" width="2.83203125" style="24" customWidth="1"/>
    <col min="4609" max="4609" width="49" style="24" customWidth="1"/>
    <col min="4610" max="4613" width="8.6640625" style="24" customWidth="1"/>
    <col min="4614" max="4620" width="8.08203125" style="24"/>
    <col min="4621" max="4621" width="10.33203125" style="24" bestFit="1" customWidth="1"/>
    <col min="4622" max="4863" width="8.08203125" style="24"/>
    <col min="4864" max="4864" width="2.83203125" style="24" customWidth="1"/>
    <col min="4865" max="4865" width="49" style="24" customWidth="1"/>
    <col min="4866" max="4869" width="8.6640625" style="24" customWidth="1"/>
    <col min="4870" max="4876" width="8.08203125" style="24"/>
    <col min="4877" max="4877" width="10.33203125" style="24" bestFit="1" customWidth="1"/>
    <col min="4878" max="5119" width="8.08203125" style="24"/>
    <col min="5120" max="5120" width="2.83203125" style="24" customWidth="1"/>
    <col min="5121" max="5121" width="49" style="24" customWidth="1"/>
    <col min="5122" max="5125" width="8.6640625" style="24" customWidth="1"/>
    <col min="5126" max="5132" width="8.08203125" style="24"/>
    <col min="5133" max="5133" width="10.33203125" style="24" bestFit="1" customWidth="1"/>
    <col min="5134" max="5375" width="8.08203125" style="24"/>
    <col min="5376" max="5376" width="2.83203125" style="24" customWidth="1"/>
    <col min="5377" max="5377" width="49" style="24" customWidth="1"/>
    <col min="5378" max="5381" width="8.6640625" style="24" customWidth="1"/>
    <col min="5382" max="5388" width="8.08203125" style="24"/>
    <col min="5389" max="5389" width="10.33203125" style="24" bestFit="1" customWidth="1"/>
    <col min="5390" max="5631" width="8.08203125" style="24"/>
    <col min="5632" max="5632" width="2.83203125" style="24" customWidth="1"/>
    <col min="5633" max="5633" width="49" style="24" customWidth="1"/>
    <col min="5634" max="5637" width="8.6640625" style="24" customWidth="1"/>
    <col min="5638" max="5644" width="8.08203125" style="24"/>
    <col min="5645" max="5645" width="10.33203125" style="24" bestFit="1" customWidth="1"/>
    <col min="5646" max="5887" width="8.08203125" style="24"/>
    <col min="5888" max="5888" width="2.83203125" style="24" customWidth="1"/>
    <col min="5889" max="5889" width="49" style="24" customWidth="1"/>
    <col min="5890" max="5893" width="8.6640625" style="24" customWidth="1"/>
    <col min="5894" max="5900" width="8.08203125" style="24"/>
    <col min="5901" max="5901" width="10.33203125" style="24" bestFit="1" customWidth="1"/>
    <col min="5902" max="6143" width="8.08203125" style="24"/>
    <col min="6144" max="6144" width="2.83203125" style="24" customWidth="1"/>
    <col min="6145" max="6145" width="49" style="24" customWidth="1"/>
    <col min="6146" max="6149" width="8.6640625" style="24" customWidth="1"/>
    <col min="6150" max="6156" width="8.08203125" style="24"/>
    <col min="6157" max="6157" width="10.33203125" style="24" bestFit="1" customWidth="1"/>
    <col min="6158" max="6399" width="8.08203125" style="24"/>
    <col min="6400" max="6400" width="2.83203125" style="24" customWidth="1"/>
    <col min="6401" max="6401" width="49" style="24" customWidth="1"/>
    <col min="6402" max="6405" width="8.6640625" style="24" customWidth="1"/>
    <col min="6406" max="6412" width="8.08203125" style="24"/>
    <col min="6413" max="6413" width="10.33203125" style="24" bestFit="1" customWidth="1"/>
    <col min="6414" max="6655" width="8.08203125" style="24"/>
    <col min="6656" max="6656" width="2.83203125" style="24" customWidth="1"/>
    <col min="6657" max="6657" width="49" style="24" customWidth="1"/>
    <col min="6658" max="6661" width="8.6640625" style="24" customWidth="1"/>
    <col min="6662" max="6668" width="8.08203125" style="24"/>
    <col min="6669" max="6669" width="10.33203125" style="24" bestFit="1" customWidth="1"/>
    <col min="6670" max="6911" width="8.08203125" style="24"/>
    <col min="6912" max="6912" width="2.83203125" style="24" customWidth="1"/>
    <col min="6913" max="6913" width="49" style="24" customWidth="1"/>
    <col min="6914" max="6917" width="8.6640625" style="24" customWidth="1"/>
    <col min="6918" max="6924" width="8.08203125" style="24"/>
    <col min="6925" max="6925" width="10.33203125" style="24" bestFit="1" customWidth="1"/>
    <col min="6926" max="7167" width="8.08203125" style="24"/>
    <col min="7168" max="7168" width="2.83203125" style="24" customWidth="1"/>
    <col min="7169" max="7169" width="49" style="24" customWidth="1"/>
    <col min="7170" max="7173" width="8.6640625" style="24" customWidth="1"/>
    <col min="7174" max="7180" width="8.08203125" style="24"/>
    <col min="7181" max="7181" width="10.33203125" style="24" bestFit="1" customWidth="1"/>
    <col min="7182" max="7423" width="8.08203125" style="24"/>
    <col min="7424" max="7424" width="2.83203125" style="24" customWidth="1"/>
    <col min="7425" max="7425" width="49" style="24" customWidth="1"/>
    <col min="7426" max="7429" width="8.6640625" style="24" customWidth="1"/>
    <col min="7430" max="7436" width="8.08203125" style="24"/>
    <col min="7437" max="7437" width="10.33203125" style="24" bestFit="1" customWidth="1"/>
    <col min="7438" max="7679" width="8.08203125" style="24"/>
    <col min="7680" max="7680" width="2.83203125" style="24" customWidth="1"/>
    <col min="7681" max="7681" width="49" style="24" customWidth="1"/>
    <col min="7682" max="7685" width="8.6640625" style="24" customWidth="1"/>
    <col min="7686" max="7692" width="8.08203125" style="24"/>
    <col min="7693" max="7693" width="10.33203125" style="24" bestFit="1" customWidth="1"/>
    <col min="7694" max="7935" width="8.08203125" style="24"/>
    <col min="7936" max="7936" width="2.83203125" style="24" customWidth="1"/>
    <col min="7937" max="7937" width="49" style="24" customWidth="1"/>
    <col min="7938" max="7941" width="8.6640625" style="24" customWidth="1"/>
    <col min="7942" max="7948" width="8.08203125" style="24"/>
    <col min="7949" max="7949" width="10.33203125" style="24" bestFit="1" customWidth="1"/>
    <col min="7950" max="8191" width="8.08203125" style="24"/>
    <col min="8192" max="8192" width="2.83203125" style="24" customWidth="1"/>
    <col min="8193" max="8193" width="49" style="24" customWidth="1"/>
    <col min="8194" max="8197" width="8.6640625" style="24" customWidth="1"/>
    <col min="8198" max="8204" width="8.08203125" style="24"/>
    <col min="8205" max="8205" width="10.33203125" style="24" bestFit="1" customWidth="1"/>
    <col min="8206" max="8447" width="8.08203125" style="24"/>
    <col min="8448" max="8448" width="2.83203125" style="24" customWidth="1"/>
    <col min="8449" max="8449" width="49" style="24" customWidth="1"/>
    <col min="8450" max="8453" width="8.6640625" style="24" customWidth="1"/>
    <col min="8454" max="8460" width="8.08203125" style="24"/>
    <col min="8461" max="8461" width="10.33203125" style="24" bestFit="1" customWidth="1"/>
    <col min="8462" max="8703" width="8.08203125" style="24"/>
    <col min="8704" max="8704" width="2.83203125" style="24" customWidth="1"/>
    <col min="8705" max="8705" width="49" style="24" customWidth="1"/>
    <col min="8706" max="8709" width="8.6640625" style="24" customWidth="1"/>
    <col min="8710" max="8716" width="8.08203125" style="24"/>
    <col min="8717" max="8717" width="10.33203125" style="24" bestFit="1" customWidth="1"/>
    <col min="8718" max="8959" width="8.08203125" style="24"/>
    <col min="8960" max="8960" width="2.83203125" style="24" customWidth="1"/>
    <col min="8961" max="8961" width="49" style="24" customWidth="1"/>
    <col min="8962" max="8965" width="8.6640625" style="24" customWidth="1"/>
    <col min="8966" max="8972" width="8.08203125" style="24"/>
    <col min="8973" max="8973" width="10.33203125" style="24" bestFit="1" customWidth="1"/>
    <col min="8974" max="9215" width="8.08203125" style="24"/>
    <col min="9216" max="9216" width="2.83203125" style="24" customWidth="1"/>
    <col min="9217" max="9217" width="49" style="24" customWidth="1"/>
    <col min="9218" max="9221" width="8.6640625" style="24" customWidth="1"/>
    <col min="9222" max="9228" width="8.08203125" style="24"/>
    <col min="9229" max="9229" width="10.33203125" style="24" bestFit="1" customWidth="1"/>
    <col min="9230" max="9471" width="8.08203125" style="24"/>
    <col min="9472" max="9472" width="2.83203125" style="24" customWidth="1"/>
    <col min="9473" max="9473" width="49" style="24" customWidth="1"/>
    <col min="9474" max="9477" width="8.6640625" style="24" customWidth="1"/>
    <col min="9478" max="9484" width="8.08203125" style="24"/>
    <col min="9485" max="9485" width="10.33203125" style="24" bestFit="1" customWidth="1"/>
    <col min="9486" max="9727" width="8.08203125" style="24"/>
    <col min="9728" max="9728" width="2.83203125" style="24" customWidth="1"/>
    <col min="9729" max="9729" width="49" style="24" customWidth="1"/>
    <col min="9730" max="9733" width="8.6640625" style="24" customWidth="1"/>
    <col min="9734" max="9740" width="8.08203125" style="24"/>
    <col min="9741" max="9741" width="10.33203125" style="24" bestFit="1" customWidth="1"/>
    <col min="9742" max="9983" width="8.08203125" style="24"/>
    <col min="9984" max="9984" width="2.83203125" style="24" customWidth="1"/>
    <col min="9985" max="9985" width="49" style="24" customWidth="1"/>
    <col min="9986" max="9989" width="8.6640625" style="24" customWidth="1"/>
    <col min="9990" max="9996" width="8.08203125" style="24"/>
    <col min="9997" max="9997" width="10.33203125" style="24" bestFit="1" customWidth="1"/>
    <col min="9998" max="10239" width="8.08203125" style="24"/>
    <col min="10240" max="10240" width="2.83203125" style="24" customWidth="1"/>
    <col min="10241" max="10241" width="49" style="24" customWidth="1"/>
    <col min="10242" max="10245" width="8.6640625" style="24" customWidth="1"/>
    <col min="10246" max="10252" width="8.08203125" style="24"/>
    <col min="10253" max="10253" width="10.33203125" style="24" bestFit="1" customWidth="1"/>
    <col min="10254" max="10495" width="8.08203125" style="24"/>
    <col min="10496" max="10496" width="2.83203125" style="24" customWidth="1"/>
    <col min="10497" max="10497" width="49" style="24" customWidth="1"/>
    <col min="10498" max="10501" width="8.6640625" style="24" customWidth="1"/>
    <col min="10502" max="10508" width="8.08203125" style="24"/>
    <col min="10509" max="10509" width="10.33203125" style="24" bestFit="1" customWidth="1"/>
    <col min="10510" max="10751" width="8.08203125" style="24"/>
    <col min="10752" max="10752" width="2.83203125" style="24" customWidth="1"/>
    <col min="10753" max="10753" width="49" style="24" customWidth="1"/>
    <col min="10754" max="10757" width="8.6640625" style="24" customWidth="1"/>
    <col min="10758" max="10764" width="8.08203125" style="24"/>
    <col min="10765" max="10765" width="10.33203125" style="24" bestFit="1" customWidth="1"/>
    <col min="10766" max="11007" width="8.08203125" style="24"/>
    <col min="11008" max="11008" width="2.83203125" style="24" customWidth="1"/>
    <col min="11009" max="11009" width="49" style="24" customWidth="1"/>
    <col min="11010" max="11013" width="8.6640625" style="24" customWidth="1"/>
    <col min="11014" max="11020" width="8.08203125" style="24"/>
    <col min="11021" max="11021" width="10.33203125" style="24" bestFit="1" customWidth="1"/>
    <col min="11022" max="11263" width="8.08203125" style="24"/>
    <col min="11264" max="11264" width="2.83203125" style="24" customWidth="1"/>
    <col min="11265" max="11265" width="49" style="24" customWidth="1"/>
    <col min="11266" max="11269" width="8.6640625" style="24" customWidth="1"/>
    <col min="11270" max="11276" width="8.08203125" style="24"/>
    <col min="11277" max="11277" width="10.33203125" style="24" bestFit="1" customWidth="1"/>
    <col min="11278" max="11519" width="8.08203125" style="24"/>
    <col min="11520" max="11520" width="2.83203125" style="24" customWidth="1"/>
    <col min="11521" max="11521" width="49" style="24" customWidth="1"/>
    <col min="11522" max="11525" width="8.6640625" style="24" customWidth="1"/>
    <col min="11526" max="11532" width="8.08203125" style="24"/>
    <col min="11533" max="11533" width="10.33203125" style="24" bestFit="1" customWidth="1"/>
    <col min="11534" max="11775" width="8.08203125" style="24"/>
    <col min="11776" max="11776" width="2.83203125" style="24" customWidth="1"/>
    <col min="11777" max="11777" width="49" style="24" customWidth="1"/>
    <col min="11778" max="11781" width="8.6640625" style="24" customWidth="1"/>
    <col min="11782" max="11788" width="8.08203125" style="24"/>
    <col min="11789" max="11789" width="10.33203125" style="24" bestFit="1" customWidth="1"/>
    <col min="11790" max="12031" width="8.08203125" style="24"/>
    <col min="12032" max="12032" width="2.83203125" style="24" customWidth="1"/>
    <col min="12033" max="12033" width="49" style="24" customWidth="1"/>
    <col min="12034" max="12037" width="8.6640625" style="24" customWidth="1"/>
    <col min="12038" max="12044" width="8.08203125" style="24"/>
    <col min="12045" max="12045" width="10.33203125" style="24" bestFit="1" customWidth="1"/>
    <col min="12046" max="12287" width="8.08203125" style="24"/>
    <col min="12288" max="12288" width="2.83203125" style="24" customWidth="1"/>
    <col min="12289" max="12289" width="49" style="24" customWidth="1"/>
    <col min="12290" max="12293" width="8.6640625" style="24" customWidth="1"/>
    <col min="12294" max="12300" width="8.08203125" style="24"/>
    <col min="12301" max="12301" width="10.33203125" style="24" bestFit="1" customWidth="1"/>
    <col min="12302" max="12543" width="8.08203125" style="24"/>
    <col min="12544" max="12544" width="2.83203125" style="24" customWidth="1"/>
    <col min="12545" max="12545" width="49" style="24" customWidth="1"/>
    <col min="12546" max="12549" width="8.6640625" style="24" customWidth="1"/>
    <col min="12550" max="12556" width="8.08203125" style="24"/>
    <col min="12557" max="12557" width="10.33203125" style="24" bestFit="1" customWidth="1"/>
    <col min="12558" max="12799" width="8.08203125" style="24"/>
    <col min="12800" max="12800" width="2.83203125" style="24" customWidth="1"/>
    <col min="12801" max="12801" width="49" style="24" customWidth="1"/>
    <col min="12802" max="12805" width="8.6640625" style="24" customWidth="1"/>
    <col min="12806" max="12812" width="8.08203125" style="24"/>
    <col min="12813" max="12813" width="10.33203125" style="24" bestFit="1" customWidth="1"/>
    <col min="12814" max="13055" width="8.08203125" style="24"/>
    <col min="13056" max="13056" width="2.83203125" style="24" customWidth="1"/>
    <col min="13057" max="13057" width="49" style="24" customWidth="1"/>
    <col min="13058" max="13061" width="8.6640625" style="24" customWidth="1"/>
    <col min="13062" max="13068" width="8.08203125" style="24"/>
    <col min="13069" max="13069" width="10.33203125" style="24" bestFit="1" customWidth="1"/>
    <col min="13070" max="13311" width="8.08203125" style="24"/>
    <col min="13312" max="13312" width="2.83203125" style="24" customWidth="1"/>
    <col min="13313" max="13313" width="49" style="24" customWidth="1"/>
    <col min="13314" max="13317" width="8.6640625" style="24" customWidth="1"/>
    <col min="13318" max="13324" width="8.08203125" style="24"/>
    <col min="13325" max="13325" width="10.33203125" style="24" bestFit="1" customWidth="1"/>
    <col min="13326" max="13567" width="8.08203125" style="24"/>
    <col min="13568" max="13568" width="2.83203125" style="24" customWidth="1"/>
    <col min="13569" max="13569" width="49" style="24" customWidth="1"/>
    <col min="13570" max="13573" width="8.6640625" style="24" customWidth="1"/>
    <col min="13574" max="13580" width="8.08203125" style="24"/>
    <col min="13581" max="13581" width="10.33203125" style="24" bestFit="1" customWidth="1"/>
    <col min="13582" max="13823" width="8.08203125" style="24"/>
    <col min="13824" max="13824" width="2.83203125" style="24" customWidth="1"/>
    <col min="13825" max="13825" width="49" style="24" customWidth="1"/>
    <col min="13826" max="13829" width="8.6640625" style="24" customWidth="1"/>
    <col min="13830" max="13836" width="8.08203125" style="24"/>
    <col min="13837" max="13837" width="10.33203125" style="24" bestFit="1" customWidth="1"/>
    <col min="13838" max="14079" width="8.08203125" style="24"/>
    <col min="14080" max="14080" width="2.83203125" style="24" customWidth="1"/>
    <col min="14081" max="14081" width="49" style="24" customWidth="1"/>
    <col min="14082" max="14085" width="8.6640625" style="24" customWidth="1"/>
    <col min="14086" max="14092" width="8.08203125" style="24"/>
    <col min="14093" max="14093" width="10.33203125" style="24" bestFit="1" customWidth="1"/>
    <col min="14094" max="14335" width="8.08203125" style="24"/>
    <col min="14336" max="14336" width="2.83203125" style="24" customWidth="1"/>
    <col min="14337" max="14337" width="49" style="24" customWidth="1"/>
    <col min="14338" max="14341" width="8.6640625" style="24" customWidth="1"/>
    <col min="14342" max="14348" width="8.08203125" style="24"/>
    <col min="14349" max="14349" width="10.33203125" style="24" bestFit="1" customWidth="1"/>
    <col min="14350" max="14591" width="8.08203125" style="24"/>
    <col min="14592" max="14592" width="2.83203125" style="24" customWidth="1"/>
    <col min="14593" max="14593" width="49" style="24" customWidth="1"/>
    <col min="14594" max="14597" width="8.6640625" style="24" customWidth="1"/>
    <col min="14598" max="14604" width="8.08203125" style="24"/>
    <col min="14605" max="14605" width="10.33203125" style="24" bestFit="1" customWidth="1"/>
    <col min="14606" max="14847" width="8.08203125" style="24"/>
    <col min="14848" max="14848" width="2.83203125" style="24" customWidth="1"/>
    <col min="14849" max="14849" width="49" style="24" customWidth="1"/>
    <col min="14850" max="14853" width="8.6640625" style="24" customWidth="1"/>
    <col min="14854" max="14860" width="8.08203125" style="24"/>
    <col min="14861" max="14861" width="10.33203125" style="24" bestFit="1" customWidth="1"/>
    <col min="14862" max="15103" width="8.08203125" style="24"/>
    <col min="15104" max="15104" width="2.83203125" style="24" customWidth="1"/>
    <col min="15105" max="15105" width="49" style="24" customWidth="1"/>
    <col min="15106" max="15109" width="8.6640625" style="24" customWidth="1"/>
    <col min="15110" max="15116" width="8.08203125" style="24"/>
    <col min="15117" max="15117" width="10.33203125" style="24" bestFit="1" customWidth="1"/>
    <col min="15118" max="15359" width="8.08203125" style="24"/>
    <col min="15360" max="15360" width="2.83203125" style="24" customWidth="1"/>
    <col min="15361" max="15361" width="49" style="24" customWidth="1"/>
    <col min="15362" max="15365" width="8.6640625" style="24" customWidth="1"/>
    <col min="15366" max="15372" width="8.08203125" style="24"/>
    <col min="15373" max="15373" width="10.33203125" style="24" bestFit="1" customWidth="1"/>
    <col min="15374" max="15615" width="8.08203125" style="24"/>
    <col min="15616" max="15616" width="2.83203125" style="24" customWidth="1"/>
    <col min="15617" max="15617" width="49" style="24" customWidth="1"/>
    <col min="15618" max="15621" width="8.6640625" style="24" customWidth="1"/>
    <col min="15622" max="15628" width="8.08203125" style="24"/>
    <col min="15629" max="15629" width="10.33203125" style="24" bestFit="1" customWidth="1"/>
    <col min="15630" max="15871" width="8.08203125" style="24"/>
    <col min="15872" max="15872" width="2.83203125" style="24" customWidth="1"/>
    <col min="15873" max="15873" width="49" style="24" customWidth="1"/>
    <col min="15874" max="15877" width="8.6640625" style="24" customWidth="1"/>
    <col min="15878" max="15884" width="8.08203125" style="24"/>
    <col min="15885" max="15885" width="10.33203125" style="24" bestFit="1" customWidth="1"/>
    <col min="15886" max="16127" width="8.08203125" style="24"/>
    <col min="16128" max="16128" width="2.83203125" style="24" customWidth="1"/>
    <col min="16129" max="16129" width="49" style="24" customWidth="1"/>
    <col min="16130" max="16133" width="8.6640625" style="24" customWidth="1"/>
    <col min="16134" max="16140" width="8.08203125" style="24"/>
    <col min="16141" max="16141" width="10.33203125" style="24" bestFit="1" customWidth="1"/>
    <col min="16142" max="16384" width="8.08203125" style="24"/>
  </cols>
  <sheetData>
    <row r="1" spans="1:13" ht="16">
      <c r="A1" s="40" t="s">
        <v>42</v>
      </c>
      <c r="B1" s="40"/>
      <c r="C1" s="37"/>
      <c r="D1" s="37"/>
      <c r="E1" s="37"/>
      <c r="F1" s="37"/>
      <c r="G1" s="37"/>
    </row>
    <row r="2" spans="1:13" ht="15">
      <c r="A2" s="40" t="s">
        <v>43</v>
      </c>
      <c r="B2" s="40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44</v>
      </c>
    </row>
    <row r="3" spans="1:13" ht="33" customHeight="1">
      <c r="A3" s="36" t="s">
        <v>45</v>
      </c>
      <c r="B3" s="41"/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210</v>
      </c>
      <c r="I3" s="11" t="s">
        <v>5</v>
      </c>
      <c r="J3" s="11" t="s">
        <v>6</v>
      </c>
      <c r="K3" s="11" t="s">
        <v>211</v>
      </c>
      <c r="L3" s="11" t="s">
        <v>212</v>
      </c>
      <c r="M3" s="11" t="s">
        <v>209</v>
      </c>
    </row>
    <row r="4" spans="1:13" s="33" customFormat="1" ht="17.149999999999999" customHeight="1">
      <c r="A4" s="42" t="s">
        <v>46</v>
      </c>
      <c r="B4" s="42"/>
      <c r="C4" s="1">
        <v>588045</v>
      </c>
      <c r="D4" s="1">
        <v>670792</v>
      </c>
      <c r="E4" s="1">
        <v>715085</v>
      </c>
      <c r="F4" s="1">
        <v>686771</v>
      </c>
      <c r="G4" s="1">
        <v>635590</v>
      </c>
      <c r="H4" s="1">
        <v>562223</v>
      </c>
      <c r="I4" s="1">
        <v>690392</v>
      </c>
      <c r="J4" s="142">
        <v>906261</v>
      </c>
      <c r="K4" s="86">
        <v>847888</v>
      </c>
      <c r="L4" s="86">
        <v>883011</v>
      </c>
      <c r="M4" s="4">
        <v>908522</v>
      </c>
    </row>
    <row r="5" spans="1:13" ht="17.149999999999999" customHeight="1">
      <c r="A5" s="43"/>
      <c r="B5" s="43" t="s">
        <v>47</v>
      </c>
      <c r="C5" s="44">
        <v>-4.5999999999999999E-2</v>
      </c>
      <c r="D5" s="44">
        <v>0.14099999999999999</v>
      </c>
      <c r="E5" s="44">
        <v>6.6000000000000003E-2</v>
      </c>
      <c r="F5" s="44">
        <v>-0.04</v>
      </c>
      <c r="G5" s="44">
        <v>-7.4999999999999997E-2</v>
      </c>
      <c r="H5" s="44" t="s">
        <v>31</v>
      </c>
      <c r="I5" s="45">
        <v>0.22800000000000001</v>
      </c>
      <c r="J5" s="143">
        <v>0.313</v>
      </c>
      <c r="K5" s="87">
        <v>-6.4000000000000001E-2</v>
      </c>
      <c r="L5" s="189">
        <v>4.1000000000000002E-2</v>
      </c>
      <c r="M5" s="82">
        <v>2.9000000000000001E-2</v>
      </c>
    </row>
    <row r="6" spans="1:13" s="33" customFormat="1" ht="17.149999999999999" customHeight="1">
      <c r="A6" s="42" t="s">
        <v>49</v>
      </c>
      <c r="B6" s="42"/>
      <c r="C6" s="1">
        <v>161592</v>
      </c>
      <c r="D6" s="1">
        <v>168027</v>
      </c>
      <c r="E6" s="1">
        <v>170613</v>
      </c>
      <c r="F6" s="1">
        <v>176259</v>
      </c>
      <c r="G6" s="1">
        <v>176878</v>
      </c>
      <c r="H6" s="1">
        <v>176244</v>
      </c>
      <c r="I6" s="1">
        <v>191762</v>
      </c>
      <c r="J6" s="142">
        <v>212925</v>
      </c>
      <c r="K6" s="86">
        <v>229475</v>
      </c>
      <c r="L6" s="86">
        <v>234311</v>
      </c>
      <c r="M6" s="4">
        <v>235875</v>
      </c>
    </row>
    <row r="7" spans="1:13" ht="17.149999999999999" customHeight="1">
      <c r="A7" s="144"/>
      <c r="B7" s="144" t="s">
        <v>50</v>
      </c>
      <c r="C7" s="47">
        <v>4.9000000000000002E-2</v>
      </c>
      <c r="D7" s="47">
        <v>0.04</v>
      </c>
      <c r="E7" s="47">
        <v>1.4999999999999999E-2</v>
      </c>
      <c r="F7" s="47">
        <v>3.3000000000000002E-2</v>
      </c>
      <c r="G7" s="47">
        <v>4.0000000000000001E-3</v>
      </c>
      <c r="H7" s="47" t="s">
        <v>31</v>
      </c>
      <c r="I7" s="47">
        <v>8.7999999999999995E-2</v>
      </c>
      <c r="J7" s="145">
        <v>0.11</v>
      </c>
      <c r="K7" s="88">
        <v>7.8E-2</v>
      </c>
      <c r="L7" s="190">
        <v>2.1000000000000001E-2</v>
      </c>
      <c r="M7" s="83">
        <v>7.0000000000000001E-3</v>
      </c>
    </row>
    <row r="8" spans="1:13" ht="17.149999999999999" customHeight="1">
      <c r="A8" s="43"/>
      <c r="B8" s="43" t="s">
        <v>51</v>
      </c>
      <c r="C8" s="44">
        <v>0.27500000000000002</v>
      </c>
      <c r="D8" s="44">
        <v>0.25</v>
      </c>
      <c r="E8" s="44">
        <v>0.23899999999999999</v>
      </c>
      <c r="F8" s="44">
        <v>0.25700000000000001</v>
      </c>
      <c r="G8" s="44">
        <v>0.27800000000000002</v>
      </c>
      <c r="H8" s="44">
        <v>0.313</v>
      </c>
      <c r="I8" s="44">
        <v>0.27800000000000002</v>
      </c>
      <c r="J8" s="143">
        <v>0.23499999999999999</v>
      </c>
      <c r="K8" s="87">
        <v>0.27100000000000002</v>
      </c>
      <c r="L8" s="189">
        <v>0.26500000000000001</v>
      </c>
      <c r="M8" s="82">
        <v>0.26</v>
      </c>
    </row>
    <row r="9" spans="1:13" s="33" customFormat="1" ht="17.149999999999999" customHeight="1">
      <c r="A9" s="48" t="s">
        <v>52</v>
      </c>
      <c r="B9" s="48"/>
      <c r="C9" s="2">
        <v>136554</v>
      </c>
      <c r="D9" s="2">
        <v>140834</v>
      </c>
      <c r="E9" s="2">
        <v>144157</v>
      </c>
      <c r="F9" s="2">
        <v>147531</v>
      </c>
      <c r="G9" s="2">
        <v>146892</v>
      </c>
      <c r="H9" s="2">
        <v>146892</v>
      </c>
      <c r="I9" s="2">
        <v>151685</v>
      </c>
      <c r="J9" s="6">
        <v>172890</v>
      </c>
      <c r="K9" s="89">
        <v>178839</v>
      </c>
      <c r="L9" s="89">
        <v>188089</v>
      </c>
      <c r="M9" s="3">
        <v>197557</v>
      </c>
    </row>
    <row r="10" spans="1:13" ht="17.149999999999999" customHeight="1">
      <c r="A10" s="144"/>
      <c r="B10" s="144" t="s">
        <v>53</v>
      </c>
      <c r="C10" s="49">
        <v>22606</v>
      </c>
      <c r="D10" s="49">
        <v>23862</v>
      </c>
      <c r="E10" s="49">
        <v>25313</v>
      </c>
      <c r="F10" s="49">
        <v>25244</v>
      </c>
      <c r="G10" s="49">
        <v>25471</v>
      </c>
      <c r="H10" s="49">
        <v>25471</v>
      </c>
      <c r="I10" s="49">
        <v>28079</v>
      </c>
      <c r="J10" s="14">
        <v>30993</v>
      </c>
      <c r="K10" s="90">
        <v>30894</v>
      </c>
      <c r="L10" s="90">
        <v>33188</v>
      </c>
      <c r="M10" s="50">
        <v>33668</v>
      </c>
    </row>
    <row r="11" spans="1:13" ht="17.149999999999999" customHeight="1">
      <c r="A11" s="46"/>
      <c r="B11" s="203" t="s">
        <v>198</v>
      </c>
      <c r="C11" s="49">
        <v>53529</v>
      </c>
      <c r="D11" s="49">
        <v>55208</v>
      </c>
      <c r="E11" s="49">
        <v>56521</v>
      </c>
      <c r="F11" s="49">
        <v>57693</v>
      </c>
      <c r="G11" s="49">
        <v>46687</v>
      </c>
      <c r="H11" s="90">
        <v>58291</v>
      </c>
      <c r="I11" s="90">
        <v>59426</v>
      </c>
      <c r="J11" s="78">
        <v>66192</v>
      </c>
      <c r="K11" s="90">
        <v>68696</v>
      </c>
      <c r="L11" s="90">
        <v>72973</v>
      </c>
      <c r="M11" s="51">
        <v>74879</v>
      </c>
    </row>
    <row r="12" spans="1:13" ht="17.149999999999999" customHeight="1">
      <c r="A12" s="46"/>
      <c r="B12" s="203" t="s">
        <v>54</v>
      </c>
      <c r="C12" s="49">
        <v>9694</v>
      </c>
      <c r="D12" s="49">
        <v>9774</v>
      </c>
      <c r="E12" s="49">
        <v>9970</v>
      </c>
      <c r="F12" s="49">
        <v>9747</v>
      </c>
      <c r="G12" s="49">
        <v>9857</v>
      </c>
      <c r="H12" s="49">
        <v>9857</v>
      </c>
      <c r="I12" s="49">
        <v>9927</v>
      </c>
      <c r="J12" s="14">
        <v>11052</v>
      </c>
      <c r="K12" s="90">
        <v>11293</v>
      </c>
      <c r="L12" s="90">
        <v>11825</v>
      </c>
      <c r="M12" s="51">
        <v>12853</v>
      </c>
    </row>
    <row r="13" spans="1:13" ht="17.149999999999999" customHeight="1">
      <c r="A13" s="46"/>
      <c r="B13" s="204" t="s">
        <v>199</v>
      </c>
      <c r="C13" s="49">
        <v>11641</v>
      </c>
      <c r="D13" s="49">
        <v>11410</v>
      </c>
      <c r="E13" s="49">
        <v>11551</v>
      </c>
      <c r="F13" s="49">
        <v>12308</v>
      </c>
      <c r="G13" s="49">
        <v>13069</v>
      </c>
      <c r="H13" s="49">
        <v>13069</v>
      </c>
      <c r="I13" s="49">
        <v>13650</v>
      </c>
      <c r="J13" s="14">
        <v>15855</v>
      </c>
      <c r="K13" s="90">
        <v>17031</v>
      </c>
      <c r="L13" s="90">
        <v>18941</v>
      </c>
      <c r="M13" s="51">
        <v>21485</v>
      </c>
    </row>
    <row r="14" spans="1:13" s="33" customFormat="1" ht="17.149999999999999" customHeight="1">
      <c r="A14" s="46"/>
      <c r="B14" s="46" t="s">
        <v>55</v>
      </c>
      <c r="C14" s="52">
        <v>50425</v>
      </c>
      <c r="D14" s="49">
        <v>52386</v>
      </c>
      <c r="E14" s="49">
        <v>52662</v>
      </c>
      <c r="F14" s="49">
        <v>54455</v>
      </c>
      <c r="G14" s="49">
        <v>51805</v>
      </c>
      <c r="H14" s="49">
        <v>40202</v>
      </c>
      <c r="I14" s="49">
        <v>40601</v>
      </c>
      <c r="J14" s="14">
        <v>48796</v>
      </c>
      <c r="K14" s="90">
        <v>50925</v>
      </c>
      <c r="L14" s="90">
        <v>51236</v>
      </c>
      <c r="M14" s="51">
        <v>54669</v>
      </c>
    </row>
    <row r="15" spans="1:13" s="33" customFormat="1" ht="17.149999999999999" customHeight="1">
      <c r="A15" s="42" t="s">
        <v>56</v>
      </c>
      <c r="B15" s="42"/>
      <c r="C15" s="1">
        <v>25038</v>
      </c>
      <c r="D15" s="1">
        <v>27193</v>
      </c>
      <c r="E15" s="1">
        <v>26456</v>
      </c>
      <c r="F15" s="1">
        <v>28728</v>
      </c>
      <c r="G15" s="1">
        <v>29986</v>
      </c>
      <c r="H15" s="1">
        <v>29352</v>
      </c>
      <c r="I15" s="1">
        <v>40076</v>
      </c>
      <c r="J15" s="142">
        <v>40035</v>
      </c>
      <c r="K15" s="86">
        <v>50635</v>
      </c>
      <c r="L15" s="86">
        <v>46222</v>
      </c>
      <c r="M15" s="4">
        <v>38318</v>
      </c>
    </row>
    <row r="16" spans="1:13" ht="17.149999999999999" customHeight="1">
      <c r="A16" s="46"/>
      <c r="B16" s="46" t="s">
        <v>50</v>
      </c>
      <c r="C16" s="47">
        <v>0.222</v>
      </c>
      <c r="D16" s="47">
        <v>8.5999999999999993E-2</v>
      </c>
      <c r="E16" s="47">
        <v>-2.7E-2</v>
      </c>
      <c r="F16" s="47">
        <v>8.5999999999999993E-2</v>
      </c>
      <c r="G16" s="47">
        <v>4.3999999999999997E-2</v>
      </c>
      <c r="H16" s="47" t="s">
        <v>31</v>
      </c>
      <c r="I16" s="47">
        <v>0.36499999999999999</v>
      </c>
      <c r="J16" s="145">
        <v>-1E-3</v>
      </c>
      <c r="K16" s="88">
        <v>0.26500000000000001</v>
      </c>
      <c r="L16" s="190">
        <v>-8.6999999999999994E-2</v>
      </c>
      <c r="M16" s="83">
        <v>-0.17100000000000001</v>
      </c>
    </row>
    <row r="17" spans="1:13" ht="17.149999999999999" customHeight="1">
      <c r="A17" s="43"/>
      <c r="B17" s="43" t="s">
        <v>57</v>
      </c>
      <c r="C17" s="44">
        <v>4.2999999999999997E-2</v>
      </c>
      <c r="D17" s="44">
        <v>4.1000000000000002E-2</v>
      </c>
      <c r="E17" s="44">
        <v>3.6999999999999998E-2</v>
      </c>
      <c r="F17" s="44">
        <v>4.2000000000000003E-2</v>
      </c>
      <c r="G17" s="44">
        <v>4.7E-2</v>
      </c>
      <c r="H17" s="44">
        <v>5.1999999999999998E-2</v>
      </c>
      <c r="I17" s="44">
        <v>5.8000000000000003E-2</v>
      </c>
      <c r="J17" s="143">
        <v>4.3999999999999997E-2</v>
      </c>
      <c r="K17" s="87">
        <v>0.06</v>
      </c>
      <c r="L17" s="189">
        <v>5.1999999999999998E-2</v>
      </c>
      <c r="M17" s="82">
        <v>4.2000000000000003E-2</v>
      </c>
    </row>
    <row r="18" spans="1:13" ht="17.149999999999999" customHeight="1">
      <c r="A18" s="53" t="s">
        <v>58</v>
      </c>
      <c r="B18" s="53"/>
      <c r="C18" s="54">
        <v>1796</v>
      </c>
      <c r="D18" s="54">
        <v>2213</v>
      </c>
      <c r="E18" s="54">
        <v>3496</v>
      </c>
      <c r="F18" s="54">
        <v>3542</v>
      </c>
      <c r="G18" s="54">
        <v>4419</v>
      </c>
      <c r="H18" s="54">
        <v>4799</v>
      </c>
      <c r="I18" s="54">
        <v>6336</v>
      </c>
      <c r="J18" s="146">
        <v>6976</v>
      </c>
      <c r="K18" s="91">
        <v>11671</v>
      </c>
      <c r="L18" s="91">
        <v>15259</v>
      </c>
      <c r="M18" s="55">
        <v>16902</v>
      </c>
    </row>
    <row r="19" spans="1:13" ht="17.149999999999999" customHeight="1">
      <c r="A19" s="46"/>
      <c r="B19" s="204" t="s">
        <v>200</v>
      </c>
      <c r="C19" s="49">
        <v>-292</v>
      </c>
      <c r="D19" s="49">
        <v>129</v>
      </c>
      <c r="E19" s="49">
        <v>510</v>
      </c>
      <c r="F19" s="49">
        <v>637</v>
      </c>
      <c r="G19" s="49">
        <v>455</v>
      </c>
      <c r="H19" s="49">
        <v>455</v>
      </c>
      <c r="I19" s="49">
        <v>652</v>
      </c>
      <c r="J19" s="14">
        <v>608</v>
      </c>
      <c r="K19" s="90">
        <v>105</v>
      </c>
      <c r="L19" s="90">
        <v>-683</v>
      </c>
      <c r="M19" s="50">
        <v>-868</v>
      </c>
    </row>
    <row r="20" spans="1:13" ht="17.149999999999999" customHeight="1">
      <c r="A20" s="144"/>
      <c r="B20" s="144" t="s">
        <v>59</v>
      </c>
      <c r="C20" s="49">
        <v>824</v>
      </c>
      <c r="D20" s="49">
        <v>241</v>
      </c>
      <c r="E20" s="49">
        <v>590</v>
      </c>
      <c r="F20" s="49">
        <v>471</v>
      </c>
      <c r="G20" s="49">
        <v>463</v>
      </c>
      <c r="H20" s="49">
        <v>463</v>
      </c>
      <c r="I20" s="49">
        <v>720</v>
      </c>
      <c r="J20" s="14">
        <v>927</v>
      </c>
      <c r="K20" s="90">
        <v>6210</v>
      </c>
      <c r="L20" s="90">
        <v>10099</v>
      </c>
      <c r="M20" s="50">
        <v>12198</v>
      </c>
    </row>
    <row r="21" spans="1:13" ht="17.149999999999999" customHeight="1">
      <c r="A21" s="144"/>
      <c r="B21" s="144" t="s">
        <v>60</v>
      </c>
      <c r="C21" s="52">
        <v>1264</v>
      </c>
      <c r="D21" s="52">
        <v>1843</v>
      </c>
      <c r="E21" s="52">
        <v>2395</v>
      </c>
      <c r="F21" s="52">
        <v>2432</v>
      </c>
      <c r="G21" s="52">
        <v>3500</v>
      </c>
      <c r="H21" s="52">
        <v>3880</v>
      </c>
      <c r="I21" s="52">
        <v>4964</v>
      </c>
      <c r="J21" s="17">
        <v>5440</v>
      </c>
      <c r="K21" s="92">
        <v>5356</v>
      </c>
      <c r="L21" s="92">
        <v>5843</v>
      </c>
      <c r="M21" s="56">
        <v>5571</v>
      </c>
    </row>
    <row r="22" spans="1:13" s="33" customFormat="1" ht="17.149999999999999" customHeight="1">
      <c r="A22" s="42" t="s">
        <v>61</v>
      </c>
      <c r="B22" s="42"/>
      <c r="C22" s="1">
        <v>26834</v>
      </c>
      <c r="D22" s="1">
        <v>29407</v>
      </c>
      <c r="E22" s="1">
        <v>29952</v>
      </c>
      <c r="F22" s="1">
        <v>32270</v>
      </c>
      <c r="G22" s="1">
        <v>34406</v>
      </c>
      <c r="H22" s="1">
        <v>34152</v>
      </c>
      <c r="I22" s="1">
        <v>46413</v>
      </c>
      <c r="J22" s="142">
        <v>47011</v>
      </c>
      <c r="K22" s="86">
        <v>62307</v>
      </c>
      <c r="L22" s="86">
        <v>61481</v>
      </c>
      <c r="M22" s="4">
        <v>55220</v>
      </c>
    </row>
    <row r="23" spans="1:13" ht="17.149999999999999" customHeight="1">
      <c r="A23" s="144"/>
      <c r="B23" s="144" t="s">
        <v>50</v>
      </c>
      <c r="C23" s="47">
        <v>0.24299999999999999</v>
      </c>
      <c r="D23" s="47">
        <v>9.6000000000000002E-2</v>
      </c>
      <c r="E23" s="47">
        <v>1.9E-2</v>
      </c>
      <c r="F23" s="47">
        <v>7.6999999999999999E-2</v>
      </c>
      <c r="G23" s="47">
        <v>5.8000000000000003E-2</v>
      </c>
      <c r="H23" s="47" t="s">
        <v>31</v>
      </c>
      <c r="I23" s="47">
        <v>0.35899999999999999</v>
      </c>
      <c r="J23" s="145">
        <v>1.2999999999999999E-2</v>
      </c>
      <c r="K23" s="88">
        <v>0.32500000000000001</v>
      </c>
      <c r="L23" s="190">
        <v>-1.2999999999999999E-2</v>
      </c>
      <c r="M23" s="83">
        <v>-0.10199999999999999</v>
      </c>
    </row>
    <row r="24" spans="1:13" ht="17.149999999999999" customHeight="1">
      <c r="A24" s="43"/>
      <c r="B24" s="43" t="s">
        <v>62</v>
      </c>
      <c r="C24" s="44">
        <v>4.5999999999999999E-2</v>
      </c>
      <c r="D24" s="44">
        <v>4.3999999999999997E-2</v>
      </c>
      <c r="E24" s="44">
        <v>4.2000000000000003E-2</v>
      </c>
      <c r="F24" s="44">
        <v>4.7E-2</v>
      </c>
      <c r="G24" s="44">
        <v>5.3999999999999999E-2</v>
      </c>
      <c r="H24" s="44">
        <v>6.0999999999999999E-2</v>
      </c>
      <c r="I24" s="44">
        <v>6.7000000000000004E-2</v>
      </c>
      <c r="J24" s="143">
        <v>5.1999999999999998E-2</v>
      </c>
      <c r="K24" s="87">
        <v>7.2999999999999995E-2</v>
      </c>
      <c r="L24" s="189">
        <v>7.0000000000000007E-2</v>
      </c>
      <c r="M24" s="82">
        <v>6.0999999999999999E-2</v>
      </c>
    </row>
    <row r="25" spans="1:13" ht="17.149999999999999" customHeight="1">
      <c r="A25" s="57" t="s">
        <v>63</v>
      </c>
      <c r="B25" s="57"/>
      <c r="C25" s="58">
        <v>1824</v>
      </c>
      <c r="D25" s="58">
        <v>1217</v>
      </c>
      <c r="E25" s="58">
        <v>497</v>
      </c>
      <c r="F25" s="58">
        <v>1092</v>
      </c>
      <c r="G25" s="58">
        <v>2343</v>
      </c>
      <c r="H25" s="58">
        <v>2343</v>
      </c>
      <c r="I25" s="58">
        <v>954</v>
      </c>
      <c r="J25" s="147">
        <v>2082</v>
      </c>
      <c r="K25" s="93">
        <v>3162</v>
      </c>
      <c r="L25" s="93">
        <v>8466</v>
      </c>
      <c r="M25" s="59">
        <v>18979</v>
      </c>
    </row>
    <row r="26" spans="1:13" ht="17.149999999999999" customHeight="1">
      <c r="A26" s="57" t="s">
        <v>64</v>
      </c>
      <c r="B26" s="57"/>
      <c r="C26" s="58">
        <v>1877</v>
      </c>
      <c r="D26" s="58">
        <v>1583</v>
      </c>
      <c r="E26" s="58">
        <v>1012</v>
      </c>
      <c r="F26" s="58">
        <v>1164</v>
      </c>
      <c r="G26" s="58">
        <v>1740</v>
      </c>
      <c r="H26" s="58">
        <v>1740</v>
      </c>
      <c r="I26" s="58">
        <v>1424</v>
      </c>
      <c r="J26" s="147">
        <v>1772</v>
      </c>
      <c r="K26" s="93">
        <v>2154</v>
      </c>
      <c r="L26" s="93">
        <v>7115</v>
      </c>
      <c r="M26" s="59">
        <v>3487</v>
      </c>
    </row>
    <row r="27" spans="1:13" s="33" customFormat="1" ht="17.149999999999999" customHeight="1">
      <c r="A27" s="60" t="s">
        <v>65</v>
      </c>
      <c r="B27" s="60"/>
      <c r="C27" s="61">
        <v>26781</v>
      </c>
      <c r="D27" s="61">
        <v>29040</v>
      </c>
      <c r="E27" s="61">
        <v>29438</v>
      </c>
      <c r="F27" s="61">
        <v>32197</v>
      </c>
      <c r="G27" s="61">
        <v>35009</v>
      </c>
      <c r="H27" s="61">
        <v>34755</v>
      </c>
      <c r="I27" s="61">
        <v>45943</v>
      </c>
      <c r="J27" s="148">
        <v>47322</v>
      </c>
      <c r="K27" s="94">
        <v>63315</v>
      </c>
      <c r="L27" s="94">
        <v>62831</v>
      </c>
      <c r="M27" s="62">
        <v>70712</v>
      </c>
    </row>
    <row r="28" spans="1:13" ht="17.149999999999999" customHeight="1">
      <c r="A28" s="63" t="s">
        <v>66</v>
      </c>
      <c r="B28" s="64"/>
      <c r="C28" s="65">
        <v>9217</v>
      </c>
      <c r="D28" s="65">
        <v>10469</v>
      </c>
      <c r="E28" s="65">
        <v>9268</v>
      </c>
      <c r="F28" s="65">
        <v>10373</v>
      </c>
      <c r="G28" s="65">
        <v>11051</v>
      </c>
      <c r="H28" s="65">
        <v>10974</v>
      </c>
      <c r="I28" s="65">
        <v>14943</v>
      </c>
      <c r="J28" s="149">
        <v>14103</v>
      </c>
      <c r="K28" s="95">
        <v>18856</v>
      </c>
      <c r="L28" s="95">
        <v>21040</v>
      </c>
      <c r="M28" s="66">
        <v>21568</v>
      </c>
    </row>
    <row r="29" spans="1:13" ht="17.149999999999999" customHeight="1">
      <c r="A29" s="43" t="s">
        <v>67</v>
      </c>
      <c r="B29" s="43"/>
      <c r="C29" s="67">
        <v>0.34399999999999997</v>
      </c>
      <c r="D29" s="68">
        <v>0.36099999999999999</v>
      </c>
      <c r="E29" s="69">
        <v>0.315</v>
      </c>
      <c r="F29" s="69">
        <v>0.32200000000000001</v>
      </c>
      <c r="G29" s="69">
        <v>0.316</v>
      </c>
      <c r="H29" s="69">
        <v>0.316</v>
      </c>
      <c r="I29" s="69">
        <v>0.32500000000000001</v>
      </c>
      <c r="J29" s="150">
        <v>0.29799999999999999</v>
      </c>
      <c r="K29" s="96">
        <v>0.29799999999999999</v>
      </c>
      <c r="L29" s="191">
        <v>0.33500000000000002</v>
      </c>
      <c r="M29" s="84">
        <v>0.30499999999999999</v>
      </c>
    </row>
    <row r="30" spans="1:13" ht="17.149999999999999" customHeight="1">
      <c r="A30" s="43" t="s">
        <v>68</v>
      </c>
      <c r="B30" s="144"/>
      <c r="C30" s="58">
        <v>1018</v>
      </c>
      <c r="D30" s="58">
        <v>993</v>
      </c>
      <c r="E30" s="58">
        <v>948</v>
      </c>
      <c r="F30" s="58">
        <v>829</v>
      </c>
      <c r="G30" s="58">
        <v>750</v>
      </c>
      <c r="H30" s="58">
        <v>750</v>
      </c>
      <c r="I30" s="58">
        <v>1035</v>
      </c>
      <c r="J30" s="147">
        <v>1196</v>
      </c>
      <c r="K30" s="93">
        <v>990</v>
      </c>
      <c r="L30" s="93">
        <v>1325</v>
      </c>
      <c r="M30" s="59">
        <v>1476</v>
      </c>
    </row>
    <row r="31" spans="1:13" s="33" customFormat="1" ht="15.75" customHeight="1">
      <c r="A31" s="70" t="s">
        <v>69</v>
      </c>
      <c r="B31" s="71"/>
      <c r="C31" s="1">
        <v>16546</v>
      </c>
      <c r="D31" s="1">
        <v>17577</v>
      </c>
      <c r="E31" s="1">
        <v>19221</v>
      </c>
      <c r="F31" s="1">
        <v>20994</v>
      </c>
      <c r="G31" s="1">
        <v>23207</v>
      </c>
      <c r="H31" s="1">
        <v>23030</v>
      </c>
      <c r="I31" s="1">
        <v>29964</v>
      </c>
      <c r="J31" s="142">
        <v>32022</v>
      </c>
      <c r="K31" s="86">
        <v>43468</v>
      </c>
      <c r="L31" s="86">
        <v>40465</v>
      </c>
      <c r="M31" s="4">
        <v>47666</v>
      </c>
    </row>
    <row r="32" spans="1:13" ht="17.149999999999999" customHeight="1">
      <c r="A32" s="151"/>
      <c r="B32" s="151" t="s">
        <v>50</v>
      </c>
      <c r="C32" s="69">
        <v>0.33800000000000002</v>
      </c>
      <c r="D32" s="69">
        <v>6.2E-2</v>
      </c>
      <c r="E32" s="69">
        <v>9.4E-2</v>
      </c>
      <c r="F32" s="69">
        <v>9.1999999999999998E-2</v>
      </c>
      <c r="G32" s="69">
        <v>0.105</v>
      </c>
      <c r="H32" s="47" t="s">
        <v>31</v>
      </c>
      <c r="I32" s="47">
        <v>0.30099999999999999</v>
      </c>
      <c r="J32" s="150">
        <v>6.9000000000000006E-2</v>
      </c>
      <c r="K32" s="96">
        <v>0.35699999999999998</v>
      </c>
      <c r="L32" s="191">
        <v>-6.9000000000000006E-2</v>
      </c>
      <c r="M32" s="84">
        <v>0.17799999999999999</v>
      </c>
    </row>
    <row r="33" spans="1:13" ht="17.149999999999999" customHeight="1">
      <c r="A33" s="73"/>
      <c r="B33" s="73" t="s">
        <v>70</v>
      </c>
      <c r="C33" s="74">
        <v>2.8000000000000001E-2</v>
      </c>
      <c r="D33" s="74">
        <v>2.5999999999999999E-2</v>
      </c>
      <c r="E33" s="74">
        <v>2.7E-2</v>
      </c>
      <c r="F33" s="74">
        <v>3.1E-2</v>
      </c>
      <c r="G33" s="74">
        <v>3.6999999999999998E-2</v>
      </c>
      <c r="H33" s="74">
        <v>4.1000000000000002E-2</v>
      </c>
      <c r="I33" s="74">
        <v>4.2999999999999997E-2</v>
      </c>
      <c r="J33" s="152">
        <v>3.5000000000000003E-2</v>
      </c>
      <c r="K33" s="97">
        <v>5.0999999999999997E-2</v>
      </c>
      <c r="L33" s="192">
        <v>4.5999999999999999E-2</v>
      </c>
      <c r="M33" s="85">
        <v>5.1999999999999998E-2</v>
      </c>
    </row>
    <row r="34" spans="1:13" ht="17.149999999999999" customHeight="1">
      <c r="A34" s="72" t="s">
        <v>192</v>
      </c>
      <c r="B34" s="72"/>
      <c r="C34" s="153"/>
      <c r="D34" s="153"/>
      <c r="E34" s="153"/>
      <c r="F34" s="153"/>
      <c r="G34" s="153"/>
      <c r="H34" s="153"/>
      <c r="I34" s="153"/>
      <c r="J34" s="154"/>
      <c r="K34" s="75"/>
    </row>
    <row r="35" spans="1:13" ht="17.149999999999999" customHeight="1">
      <c r="A35" s="72"/>
      <c r="B35" s="37" t="s">
        <v>145</v>
      </c>
      <c r="C35" s="153"/>
      <c r="D35" s="153"/>
      <c r="E35" s="153"/>
      <c r="F35" s="153"/>
      <c r="G35" s="153"/>
      <c r="H35" s="153"/>
      <c r="I35" s="153"/>
      <c r="J35" s="154"/>
      <c r="K35" s="75"/>
    </row>
    <row r="36" spans="1:13" ht="17.149999999999999" customHeight="1">
      <c r="A36" s="201" t="s">
        <v>193</v>
      </c>
      <c r="B36" s="72"/>
      <c r="C36" s="153"/>
      <c r="D36" s="153"/>
      <c r="E36" s="153"/>
      <c r="F36" s="153"/>
      <c r="G36" s="153"/>
      <c r="H36" s="153"/>
      <c r="I36" s="153"/>
      <c r="J36" s="154"/>
      <c r="K36" s="75"/>
    </row>
    <row r="37" spans="1:13" ht="17.149999999999999" customHeight="1">
      <c r="A37" s="72"/>
      <c r="B37" s="24" t="s">
        <v>146</v>
      </c>
      <c r="C37" s="153"/>
      <c r="D37" s="153"/>
      <c r="E37" s="153"/>
      <c r="F37" s="153"/>
      <c r="G37" s="153"/>
      <c r="H37" s="153"/>
      <c r="I37" s="153"/>
      <c r="J37" s="154"/>
      <c r="K37" s="75"/>
    </row>
    <row r="38" spans="1:13">
      <c r="A38" s="196" t="s">
        <v>194</v>
      </c>
      <c r="B38" s="72"/>
      <c r="C38" s="155"/>
      <c r="D38" s="156"/>
      <c r="E38" s="156"/>
      <c r="F38" s="156"/>
      <c r="G38" s="156"/>
      <c r="H38" s="156"/>
      <c r="I38" s="156"/>
      <c r="J38" s="156"/>
    </row>
    <row r="39" spans="1:13">
      <c r="A39" s="46"/>
      <c r="B39" s="72" t="s">
        <v>140</v>
      </c>
      <c r="C39" s="155"/>
      <c r="D39" s="156"/>
      <c r="E39" s="156"/>
      <c r="F39" s="156"/>
      <c r="G39" s="156"/>
      <c r="H39" s="156"/>
      <c r="I39" s="156"/>
      <c r="J39" s="156"/>
    </row>
    <row r="40" spans="1:13" ht="17.149999999999999" customHeight="1">
      <c r="A40" s="202" t="s">
        <v>195</v>
      </c>
      <c r="B40" s="72"/>
      <c r="C40" s="155"/>
      <c r="D40" s="156"/>
      <c r="E40" s="156"/>
      <c r="F40" s="156"/>
      <c r="G40" s="156"/>
      <c r="H40" s="156"/>
      <c r="I40" s="156"/>
      <c r="J40" s="173"/>
    </row>
    <row r="41" spans="1:13" ht="17.149999999999999" customHeight="1">
      <c r="A41" s="46"/>
      <c r="B41" s="72" t="s">
        <v>141</v>
      </c>
      <c r="C41" s="155"/>
      <c r="D41" s="156"/>
      <c r="E41" s="156"/>
      <c r="F41" s="156"/>
      <c r="G41" s="156"/>
      <c r="H41" s="156"/>
      <c r="I41" s="156"/>
      <c r="J41" s="156"/>
    </row>
    <row r="42" spans="1:13">
      <c r="A42" s="202" t="s">
        <v>196</v>
      </c>
      <c r="B42" s="172"/>
      <c r="C42" s="25"/>
    </row>
    <row r="43" spans="1:13">
      <c r="A43" s="46"/>
      <c r="B43" s="72" t="s">
        <v>142</v>
      </c>
      <c r="C43" s="25"/>
    </row>
    <row r="44" spans="1:13" ht="16.5">
      <c r="A44" s="196" t="s">
        <v>197</v>
      </c>
      <c r="B44" s="76"/>
      <c r="C44" s="77"/>
      <c r="D44" s="77"/>
      <c r="E44" s="77"/>
      <c r="F44" s="77"/>
      <c r="G44" s="77"/>
    </row>
    <row r="45" spans="1:13">
      <c r="B45" s="199" t="s">
        <v>204</v>
      </c>
    </row>
    <row r="46" spans="1:13">
      <c r="B46" s="99" t="s">
        <v>189</v>
      </c>
    </row>
    <row r="47" spans="1:13">
      <c r="A47" s="196"/>
    </row>
  </sheetData>
  <phoneticPr fontId="2"/>
  <pageMargins left="0.74803149606299213" right="0.74803149606299213" top="0.39370078740157483" bottom="0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10 years Data</vt:lpstr>
      <vt:lpstr>Segment 10years Data</vt:lpstr>
      <vt:lpstr>BS</vt:lpstr>
      <vt:lpstr>PL</vt:lpstr>
      <vt:lpstr>'10 years Data'!Print_Area</vt:lpstr>
      <vt:lpstr>BS!Print_Area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Setup User</dc:creator>
  <cp:lastModifiedBy>ﾋｺ 肥後一真 経営企画部　ＩＲ担当</cp:lastModifiedBy>
  <cp:lastPrinted>2026-05-01T00:12:24Z</cp:lastPrinted>
  <dcterms:created xsi:type="dcterms:W3CDTF">2024-03-28T10:24:06Z</dcterms:created>
  <dcterms:modified xsi:type="dcterms:W3CDTF">2026-05-08T00:34:33Z</dcterms:modified>
</cp:coreProperties>
</file>